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1"/>
  </bookViews>
  <sheets>
    <sheet name="Як-40" sheetId="1" r:id="rId1"/>
    <sheet name="Таблицы" sheetId="2" r:id="rId2"/>
    <sheet name="АНЗ" sheetId="3" r:id="rId3"/>
    <sheet name="Лист1" sheetId="4" r:id="rId4"/>
  </sheets>
  <definedNames>
    <definedName name="_xlnm.Print_Area" localSheetId="2">'АНЗ'!$A$1:$V$10</definedName>
    <definedName name="_xlnm.Print_Area" localSheetId="1">'Таблицы'!$A$1:$BA$70</definedName>
  </definedNames>
  <calcPr fullCalcOnLoad="1"/>
</workbook>
</file>

<file path=xl/sharedStrings.xml><?xml version="1.0" encoding="utf-8"?>
<sst xmlns="http://schemas.openxmlformats.org/spreadsheetml/2006/main" count="136" uniqueCount="70">
  <si>
    <t>Gпред</t>
  </si>
  <si>
    <t>Як-40</t>
  </si>
  <si>
    <t>Cт 4т</t>
  </si>
  <si>
    <t>Cт 6т</t>
  </si>
  <si>
    <t>Δ P=0,3</t>
  </si>
  <si>
    <t>Як-40-4т</t>
  </si>
  <si>
    <t>для АНЗ=</t>
  </si>
  <si>
    <t>Як-40-6т</t>
  </si>
  <si>
    <t>Земля</t>
  </si>
  <si>
    <t>кг</t>
  </si>
  <si>
    <t>Мвзл=</t>
  </si>
  <si>
    <t>земля</t>
  </si>
  <si>
    <t>S</t>
  </si>
  <si>
    <t>АНЗ+КЗ</t>
  </si>
  <si>
    <t>1300</t>
  </si>
  <si>
    <t>км</t>
  </si>
  <si>
    <t>Мвзл</t>
  </si>
  <si>
    <t>Мконстр</t>
  </si>
  <si>
    <t>Для Pизб=</t>
  </si>
  <si>
    <t>атм</t>
  </si>
  <si>
    <t>27кр</t>
  </si>
  <si>
    <t>Мэкип</t>
  </si>
  <si>
    <t>Снар.</t>
  </si>
  <si>
    <t>Св. тонн.</t>
  </si>
  <si>
    <t>и tпол 1,00 до 01,30 Cт увеличивать на 1% от табличного</t>
  </si>
  <si>
    <t>и tпол &gt; 01,30 Cт увеличивать на 1,5% от табличного</t>
  </si>
  <si>
    <t>м салон</t>
  </si>
  <si>
    <t>м гр</t>
  </si>
  <si>
    <t>м 27 кр</t>
  </si>
  <si>
    <t>Мснаряж "салон"</t>
  </si>
  <si>
    <t>Пред. разреш.</t>
  </si>
  <si>
    <t>Sдо зап.</t>
  </si>
  <si>
    <t>U=0</t>
  </si>
  <si>
    <t>U=25км/ч</t>
  </si>
  <si>
    <t>U=50км/ч</t>
  </si>
  <si>
    <t>U=95км/ч</t>
  </si>
  <si>
    <t>U=100км/ч</t>
  </si>
  <si>
    <t>Mпол.,т</t>
  </si>
  <si>
    <t>Gпред разр.</t>
  </si>
  <si>
    <t>АНЗ</t>
  </si>
  <si>
    <t>Vтех Як-40 Qмакс=</t>
  </si>
  <si>
    <t>V тех</t>
  </si>
  <si>
    <t>tпол</t>
  </si>
  <si>
    <t>блок-t</t>
  </si>
  <si>
    <t>блок-V</t>
  </si>
  <si>
    <t>блок-Cт</t>
  </si>
  <si>
    <t>блок-t, ч,дч</t>
  </si>
  <si>
    <t>t руления, мин</t>
  </si>
  <si>
    <t>Σ tруления, мин</t>
  </si>
  <si>
    <t>Нормы расхода Як-40 (Мвзл=16,1т/16,8т)</t>
  </si>
  <si>
    <t>Нормы расхода Як-40 (Мвзл=17,2т)</t>
  </si>
  <si>
    <t>Ст-4т</t>
  </si>
  <si>
    <t>t пол</t>
  </si>
  <si>
    <t>"Блок"-данные</t>
  </si>
  <si>
    <t>ШТИЛЬ</t>
  </si>
  <si>
    <t>tпол расп</t>
  </si>
  <si>
    <t>Ветер</t>
  </si>
  <si>
    <t>-50</t>
  </si>
  <si>
    <t>Vтех "ветр."</t>
  </si>
  <si>
    <t>S, км</t>
  </si>
  <si>
    <t>V тех, км/ч</t>
  </si>
  <si>
    <t>Ст-4т, кг</t>
  </si>
  <si>
    <t>блок-V, км/ч</t>
  </si>
  <si>
    <t>блок-Cт, кг</t>
  </si>
  <si>
    <t>V, км/ч</t>
  </si>
  <si>
    <t>Ст-6т, кг</t>
  </si>
  <si>
    <t>Земля, кг</t>
  </si>
  <si>
    <t>V кр, км/ч</t>
  </si>
  <si>
    <t>КЗ, кг</t>
  </si>
  <si>
    <t>АНЗ, кг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</si>
</sst>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1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2"/>
      <color indexed="9"/>
      <name val="Arial Cyr"/>
      <family val="2"/>
    </font>
    <font>
      <b/>
      <sz val="12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10" fillId="5" borderId="0" xfId="0" applyFont="1" applyFill="1" applyBorder="1" applyAlignment="1">
      <alignment horizontal="center"/>
    </xf>
    <xf numFmtId="49" fontId="10" fillId="5" borderId="0" xfId="0" applyNumberFormat="1" applyFont="1" applyFill="1" applyBorder="1" applyAlignment="1">
      <alignment horizontal="center"/>
    </xf>
    <xf numFmtId="0" fontId="10" fillId="5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1" fontId="3" fillId="4" borderId="26" xfId="0" applyNumberFormat="1" applyFont="1" applyFill="1" applyBorder="1" applyAlignment="1">
      <alignment horizontal="center"/>
    </xf>
    <xf numFmtId="2" fontId="3" fillId="4" borderId="26" xfId="0" applyNumberFormat="1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1" fontId="3" fillId="4" borderId="33" xfId="0" applyNumberFormat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" fontId="10" fillId="5" borderId="26" xfId="0" applyNumberFormat="1" applyFont="1" applyFill="1" applyBorder="1" applyAlignment="1">
      <alignment horizontal="center"/>
    </xf>
    <xf numFmtId="2" fontId="10" fillId="5" borderId="26" xfId="0" applyNumberFormat="1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1" fontId="10" fillId="5" borderId="33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" fontId="4" fillId="0" borderId="37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3" fillId="4" borderId="36" xfId="0" applyFont="1" applyFill="1" applyBorder="1" applyAlignment="1">
      <alignment horizontal="center"/>
    </xf>
    <xf numFmtId="1" fontId="3" fillId="4" borderId="37" xfId="0" applyNumberFormat="1" applyFont="1" applyFill="1" applyBorder="1" applyAlignment="1">
      <alignment horizontal="center"/>
    </xf>
    <xf numFmtId="2" fontId="3" fillId="4" borderId="37" xfId="0" applyNumberFormat="1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/>
    </xf>
    <xf numFmtId="2" fontId="3" fillId="4" borderId="41" xfId="0" applyNumberFormat="1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" fontId="0" fillId="0" borderId="42" xfId="0" applyNumberFormat="1" applyFont="1" applyFill="1" applyBorder="1" applyAlignment="1">
      <alignment horizontal="center"/>
    </xf>
    <xf numFmtId="2" fontId="10" fillId="5" borderId="32" xfId="0" applyNumberFormat="1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2" fontId="3" fillId="4" borderId="38" xfId="0" applyNumberFormat="1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1" fontId="3" fillId="4" borderId="4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8" fillId="0" borderId="43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view="pageBreakPreview" zoomScale="74" zoomScaleSheetLayoutView="74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13" width="6.8515625" style="0" customWidth="1"/>
  </cols>
  <sheetData>
    <row r="1" spans="1:13" ht="15.75" thickBot="1">
      <c r="A1" s="89"/>
      <c r="B1" s="39" t="s">
        <v>40</v>
      </c>
      <c r="C1" s="39"/>
      <c r="D1" s="39">
        <v>4000</v>
      </c>
      <c r="E1" s="40" t="s">
        <v>9</v>
      </c>
      <c r="F1" s="41" t="s">
        <v>10</v>
      </c>
      <c r="G1" s="39">
        <v>16100</v>
      </c>
      <c r="H1" s="42" t="s">
        <v>9</v>
      </c>
      <c r="I1" s="74"/>
      <c r="J1" s="43"/>
      <c r="K1" s="44"/>
      <c r="L1" s="20"/>
      <c r="M1" s="20"/>
    </row>
    <row r="2" spans="1:13" ht="13.5" thickTop="1">
      <c r="A2" s="125" t="s">
        <v>15</v>
      </c>
      <c r="B2" s="126">
        <v>0</v>
      </c>
      <c r="C2" s="126">
        <v>100</v>
      </c>
      <c r="D2" s="126">
        <f aca="true" t="shared" si="0" ref="D2:K2">C2+100</f>
        <v>200</v>
      </c>
      <c r="E2" s="126">
        <f t="shared" si="0"/>
        <v>300</v>
      </c>
      <c r="F2" s="126">
        <f t="shared" si="0"/>
        <v>400</v>
      </c>
      <c r="G2" s="126">
        <f t="shared" si="0"/>
        <v>500</v>
      </c>
      <c r="H2" s="126">
        <f t="shared" si="0"/>
        <v>600</v>
      </c>
      <c r="I2" s="126">
        <f t="shared" si="0"/>
        <v>700</v>
      </c>
      <c r="J2" s="126">
        <f t="shared" si="0"/>
        <v>800</v>
      </c>
      <c r="K2" s="127">
        <f t="shared" si="0"/>
        <v>900</v>
      </c>
      <c r="L2" s="128"/>
      <c r="M2" s="128"/>
    </row>
    <row r="3" spans="1:13" ht="12.75">
      <c r="A3" s="76">
        <v>0</v>
      </c>
      <c r="B3" s="5"/>
      <c r="C3" s="5">
        <v>307</v>
      </c>
      <c r="D3" s="5">
        <v>367</v>
      </c>
      <c r="E3" s="5">
        <v>400</v>
      </c>
      <c r="F3" s="5">
        <v>423</v>
      </c>
      <c r="G3" s="5">
        <v>441</v>
      </c>
      <c r="H3" s="5">
        <v>452</v>
      </c>
      <c r="I3" s="5">
        <v>462</v>
      </c>
      <c r="J3" s="5">
        <v>466</v>
      </c>
      <c r="K3" s="4">
        <v>470</v>
      </c>
      <c r="L3" s="20"/>
      <c r="M3" s="20"/>
    </row>
    <row r="4" spans="1:13" ht="13.5" thickBot="1">
      <c r="A4" s="77">
        <v>1000</v>
      </c>
      <c r="B4" s="78">
        <v>472</v>
      </c>
      <c r="C4" s="78">
        <v>473</v>
      </c>
      <c r="D4" s="78">
        <v>474</v>
      </c>
      <c r="E4" s="78">
        <v>474</v>
      </c>
      <c r="F4" s="79"/>
      <c r="G4" s="79"/>
      <c r="H4" s="79"/>
      <c r="I4" s="79"/>
      <c r="J4" s="79"/>
      <c r="K4" s="50"/>
      <c r="L4" s="20"/>
      <c r="M4" s="20"/>
    </row>
    <row r="5" spans="1:13" ht="14.25" thickBot="1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20"/>
      <c r="M5" s="20"/>
    </row>
    <row r="6" spans="1:13" ht="15.75" thickBot="1">
      <c r="A6" s="88" t="s">
        <v>49</v>
      </c>
      <c r="B6" s="51"/>
      <c r="C6" s="51"/>
      <c r="D6" s="51"/>
      <c r="E6" s="51"/>
      <c r="F6" s="52"/>
      <c r="G6" s="52" t="s">
        <v>8</v>
      </c>
      <c r="H6" s="51">
        <v>100</v>
      </c>
      <c r="I6" s="53" t="s">
        <v>9</v>
      </c>
      <c r="J6" s="53"/>
      <c r="K6" s="52" t="s">
        <v>18</v>
      </c>
      <c r="L6" s="51">
        <v>0.4</v>
      </c>
      <c r="M6" s="54" t="s">
        <v>19</v>
      </c>
    </row>
    <row r="7" spans="1:13" ht="15.75" thickTop="1">
      <c r="A7" s="48"/>
      <c r="B7" s="45">
        <v>0</v>
      </c>
      <c r="C7" s="45">
        <v>5</v>
      </c>
      <c r="D7" s="45">
        <v>10</v>
      </c>
      <c r="E7" s="45">
        <v>15</v>
      </c>
      <c r="F7" s="45">
        <v>20</v>
      </c>
      <c r="G7" s="45">
        <v>25</v>
      </c>
      <c r="H7" s="45">
        <v>30</v>
      </c>
      <c r="I7" s="45">
        <v>35</v>
      </c>
      <c r="J7" s="45">
        <v>40</v>
      </c>
      <c r="K7" s="45">
        <v>45</v>
      </c>
      <c r="L7" s="45">
        <v>50</v>
      </c>
      <c r="M7" s="46">
        <v>55</v>
      </c>
    </row>
    <row r="8" spans="1:13" ht="15">
      <c r="A8" s="3">
        <v>0</v>
      </c>
      <c r="B8" s="5"/>
      <c r="C8" s="5">
        <v>207</v>
      </c>
      <c r="D8" s="5">
        <v>309</v>
      </c>
      <c r="E8" s="5">
        <v>409</v>
      </c>
      <c r="F8" s="5">
        <v>507</v>
      </c>
      <c r="G8" s="5">
        <v>602</v>
      </c>
      <c r="H8" s="5">
        <v>697</v>
      </c>
      <c r="I8" s="5">
        <v>792</v>
      </c>
      <c r="J8" s="5">
        <v>887</v>
      </c>
      <c r="K8" s="5">
        <v>982</v>
      </c>
      <c r="L8" s="5">
        <v>1077</v>
      </c>
      <c r="M8" s="49">
        <v>1172</v>
      </c>
    </row>
    <row r="9" spans="1:13" ht="15">
      <c r="A9" s="57">
        <v>1</v>
      </c>
      <c r="B9" s="82">
        <v>1267</v>
      </c>
      <c r="C9" s="82">
        <v>1362</v>
      </c>
      <c r="D9" s="82">
        <v>1457</v>
      </c>
      <c r="E9" s="82">
        <v>1547</v>
      </c>
      <c r="F9" s="82">
        <v>1637</v>
      </c>
      <c r="G9" s="82">
        <v>1722</v>
      </c>
      <c r="H9" s="82">
        <v>1807</v>
      </c>
      <c r="I9" s="82">
        <v>1887</v>
      </c>
      <c r="J9" s="82">
        <v>1907</v>
      </c>
      <c r="K9" s="82">
        <v>2047</v>
      </c>
      <c r="L9" s="82">
        <v>2122</v>
      </c>
      <c r="M9" s="58">
        <v>2197</v>
      </c>
    </row>
    <row r="10" spans="1:13" ht="15">
      <c r="A10" s="3">
        <v>2</v>
      </c>
      <c r="B10" s="5">
        <v>2272</v>
      </c>
      <c r="C10" s="5">
        <v>2347</v>
      </c>
      <c r="D10" s="5">
        <v>2422</v>
      </c>
      <c r="E10" s="5">
        <v>2497</v>
      </c>
      <c r="F10" s="5">
        <v>2572</v>
      </c>
      <c r="G10" s="5">
        <v>2647</v>
      </c>
      <c r="H10" s="5">
        <v>2722</v>
      </c>
      <c r="I10" s="5">
        <v>2797</v>
      </c>
      <c r="J10" s="5">
        <v>2872</v>
      </c>
      <c r="K10" s="5">
        <v>2947</v>
      </c>
      <c r="L10" s="5">
        <v>3022</v>
      </c>
      <c r="M10" s="4">
        <v>3097</v>
      </c>
    </row>
    <row r="11" spans="1:13" ht="15.75" thickBot="1">
      <c r="A11" s="56">
        <v>3</v>
      </c>
      <c r="B11" s="78">
        <v>3172</v>
      </c>
      <c r="C11" s="78">
        <v>3247</v>
      </c>
      <c r="D11" s="78">
        <v>3322</v>
      </c>
      <c r="E11" s="78">
        <v>3397</v>
      </c>
      <c r="F11" s="78">
        <v>3472</v>
      </c>
      <c r="G11" s="78">
        <v>3547</v>
      </c>
      <c r="H11" s="78">
        <v>3622</v>
      </c>
      <c r="I11" s="79"/>
      <c r="J11" s="79"/>
      <c r="K11" s="79"/>
      <c r="L11" s="79"/>
      <c r="M11" s="50"/>
    </row>
    <row r="12" spans="1:13" ht="13.5" thickTop="1">
      <c r="A12" s="36" t="s">
        <v>18</v>
      </c>
      <c r="B12" s="5">
        <v>0.3</v>
      </c>
      <c r="C12" s="22" t="s">
        <v>19</v>
      </c>
      <c r="D12" s="22" t="s">
        <v>24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36" t="s">
        <v>18</v>
      </c>
      <c r="B13" s="5">
        <v>0.3</v>
      </c>
      <c r="C13" s="22" t="s">
        <v>19</v>
      </c>
      <c r="D13" s="22" t="s">
        <v>25</v>
      </c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13.5" thickBo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15.75" thickBot="1">
      <c r="A17" s="89"/>
      <c r="B17" s="39" t="s">
        <v>40</v>
      </c>
      <c r="C17" s="39"/>
      <c r="D17" s="39">
        <v>6000</v>
      </c>
      <c r="E17" s="40" t="s">
        <v>9</v>
      </c>
      <c r="F17" s="41" t="s">
        <v>10</v>
      </c>
      <c r="G17" s="39">
        <v>17200</v>
      </c>
      <c r="H17" s="42" t="s">
        <v>9</v>
      </c>
      <c r="I17" s="43"/>
      <c r="J17" s="43"/>
      <c r="K17" s="44"/>
      <c r="L17" s="20"/>
      <c r="M17" s="20"/>
    </row>
    <row r="18" spans="1:13" ht="15.75" thickTop="1">
      <c r="A18" s="68" t="s">
        <v>15</v>
      </c>
      <c r="B18" s="45">
        <v>0</v>
      </c>
      <c r="C18" s="45">
        <v>100</v>
      </c>
      <c r="D18" s="45">
        <f aca="true" t="shared" si="1" ref="D18:K18">C18+100</f>
        <v>200</v>
      </c>
      <c r="E18" s="45">
        <f t="shared" si="1"/>
        <v>300</v>
      </c>
      <c r="F18" s="45">
        <f t="shared" si="1"/>
        <v>400</v>
      </c>
      <c r="G18" s="45">
        <f t="shared" si="1"/>
        <v>500</v>
      </c>
      <c r="H18" s="45">
        <f t="shared" si="1"/>
        <v>600</v>
      </c>
      <c r="I18" s="45">
        <f t="shared" si="1"/>
        <v>700</v>
      </c>
      <c r="J18" s="45">
        <f t="shared" si="1"/>
        <v>800</v>
      </c>
      <c r="K18" s="46">
        <f t="shared" si="1"/>
        <v>900</v>
      </c>
      <c r="L18" s="20"/>
      <c r="M18" s="20"/>
    </row>
    <row r="19" spans="1:13" ht="15">
      <c r="A19" s="3">
        <v>0</v>
      </c>
      <c r="B19" s="5"/>
      <c r="C19" s="5">
        <v>307</v>
      </c>
      <c r="D19" s="5">
        <v>365</v>
      </c>
      <c r="E19" s="5">
        <v>391</v>
      </c>
      <c r="F19" s="5">
        <v>406</v>
      </c>
      <c r="G19" s="5">
        <v>416</v>
      </c>
      <c r="H19" s="5">
        <v>423</v>
      </c>
      <c r="I19" s="5">
        <v>428</v>
      </c>
      <c r="J19" s="5">
        <v>432</v>
      </c>
      <c r="K19" s="4">
        <v>436</v>
      </c>
      <c r="L19" s="20"/>
      <c r="M19" s="20"/>
    </row>
    <row r="20" spans="1:13" ht="15">
      <c r="A20" s="57">
        <v>1000</v>
      </c>
      <c r="B20" s="82">
        <v>439</v>
      </c>
      <c r="C20" s="82">
        <v>442</v>
      </c>
      <c r="D20" s="82">
        <v>445</v>
      </c>
      <c r="E20" s="82">
        <v>447</v>
      </c>
      <c r="F20" s="82">
        <v>449</v>
      </c>
      <c r="G20" s="82">
        <v>451</v>
      </c>
      <c r="H20" s="82">
        <v>453</v>
      </c>
      <c r="I20" s="82">
        <v>455</v>
      </c>
      <c r="J20" s="82">
        <v>457</v>
      </c>
      <c r="K20" s="58">
        <v>459</v>
      </c>
      <c r="L20" s="20"/>
      <c r="M20" s="20"/>
    </row>
    <row r="21" spans="1:13" ht="15.75" thickBot="1">
      <c r="A21" s="47">
        <v>2000</v>
      </c>
      <c r="B21" s="79">
        <v>461</v>
      </c>
      <c r="C21" s="79">
        <v>462</v>
      </c>
      <c r="D21" s="79">
        <v>463</v>
      </c>
      <c r="E21" s="79">
        <v>464</v>
      </c>
      <c r="F21" s="79">
        <v>465</v>
      </c>
      <c r="G21" s="79">
        <v>466</v>
      </c>
      <c r="H21" s="79"/>
      <c r="I21" s="79"/>
      <c r="J21" s="79"/>
      <c r="K21" s="50"/>
      <c r="L21" s="20"/>
      <c r="M21" s="20"/>
    </row>
    <row r="22" spans="1:13" ht="14.25" thickBot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20"/>
      <c r="M22" s="20"/>
    </row>
    <row r="23" spans="1:13" ht="15.75" thickBot="1">
      <c r="A23" s="88" t="s">
        <v>50</v>
      </c>
      <c r="B23" s="39"/>
      <c r="C23" s="39"/>
      <c r="D23" s="39"/>
      <c r="E23" s="39"/>
      <c r="F23" s="90"/>
      <c r="G23" s="90" t="s">
        <v>8</v>
      </c>
      <c r="H23" s="39">
        <v>100</v>
      </c>
      <c r="I23" s="42" t="s">
        <v>9</v>
      </c>
      <c r="J23" s="51"/>
      <c r="K23" s="52"/>
      <c r="L23" s="51"/>
      <c r="M23" s="44"/>
    </row>
    <row r="24" spans="1:13" ht="15.75" thickTop="1">
      <c r="A24" s="55"/>
      <c r="B24" s="45">
        <v>0</v>
      </c>
      <c r="C24" s="45">
        <v>5</v>
      </c>
      <c r="D24" s="45">
        <v>10</v>
      </c>
      <c r="E24" s="45">
        <v>15</v>
      </c>
      <c r="F24" s="45">
        <v>20</v>
      </c>
      <c r="G24" s="45">
        <v>25</v>
      </c>
      <c r="H24" s="45">
        <v>30</v>
      </c>
      <c r="I24" s="45">
        <v>35</v>
      </c>
      <c r="J24" s="45">
        <v>40</v>
      </c>
      <c r="K24" s="45">
        <v>45</v>
      </c>
      <c r="L24" s="45">
        <v>50</v>
      </c>
      <c r="M24" s="46">
        <v>55</v>
      </c>
    </row>
    <row r="25" spans="1:13" ht="15">
      <c r="A25" s="3">
        <v>0</v>
      </c>
      <c r="B25" s="5"/>
      <c r="C25" s="5">
        <v>207</v>
      </c>
      <c r="D25" s="5">
        <v>295</v>
      </c>
      <c r="E25" s="5">
        <v>383</v>
      </c>
      <c r="F25" s="5">
        <v>470</v>
      </c>
      <c r="G25" s="5">
        <v>557</v>
      </c>
      <c r="H25" s="5">
        <v>642</v>
      </c>
      <c r="I25" s="5">
        <v>727</v>
      </c>
      <c r="J25" s="5">
        <v>812</v>
      </c>
      <c r="K25" s="5">
        <v>897</v>
      </c>
      <c r="L25" s="5">
        <v>980</v>
      </c>
      <c r="M25" s="49">
        <v>1060</v>
      </c>
    </row>
    <row r="26" spans="1:13" ht="15">
      <c r="A26" s="57">
        <v>1</v>
      </c>
      <c r="B26" s="82">
        <v>1140</v>
      </c>
      <c r="C26" s="82">
        <v>1220</v>
      </c>
      <c r="D26" s="82">
        <v>1300</v>
      </c>
      <c r="E26" s="82">
        <v>1380</v>
      </c>
      <c r="F26" s="82">
        <v>1460</v>
      </c>
      <c r="G26" s="82">
        <v>1540</v>
      </c>
      <c r="H26" s="82">
        <v>1615</v>
      </c>
      <c r="I26" s="82">
        <v>1690</v>
      </c>
      <c r="J26" s="82">
        <v>1765</v>
      </c>
      <c r="K26" s="82">
        <v>1840</v>
      </c>
      <c r="L26" s="82">
        <v>1915</v>
      </c>
      <c r="M26" s="58">
        <v>1985</v>
      </c>
    </row>
    <row r="27" spans="1:13" ht="15">
      <c r="A27" s="3">
        <v>2</v>
      </c>
      <c r="B27" s="5">
        <v>2055</v>
      </c>
      <c r="C27" s="5">
        <v>2125</v>
      </c>
      <c r="D27" s="5">
        <v>2195</v>
      </c>
      <c r="E27" s="5">
        <v>2265</v>
      </c>
      <c r="F27" s="5">
        <v>2335</v>
      </c>
      <c r="G27" s="5">
        <v>2405</v>
      </c>
      <c r="H27" s="5">
        <v>2475</v>
      </c>
      <c r="I27" s="5">
        <v>2540</v>
      </c>
      <c r="J27" s="5">
        <v>2606</v>
      </c>
      <c r="K27" s="5">
        <v>2670</v>
      </c>
      <c r="L27" s="5">
        <v>2735</v>
      </c>
      <c r="M27" s="4">
        <v>2800</v>
      </c>
    </row>
    <row r="28" spans="1:13" ht="15">
      <c r="A28" s="57">
        <v>3</v>
      </c>
      <c r="B28" s="82">
        <v>2865</v>
      </c>
      <c r="C28" s="82">
        <v>2930</v>
      </c>
      <c r="D28" s="82">
        <v>2990</v>
      </c>
      <c r="E28" s="82">
        <v>3050</v>
      </c>
      <c r="F28" s="82">
        <v>3100</v>
      </c>
      <c r="G28" s="82">
        <v>3170</v>
      </c>
      <c r="H28" s="82">
        <v>3230</v>
      </c>
      <c r="I28" s="82">
        <v>3285</v>
      </c>
      <c r="J28" s="82">
        <v>3340</v>
      </c>
      <c r="K28" s="82">
        <v>3395</v>
      </c>
      <c r="L28" s="82">
        <v>3450</v>
      </c>
      <c r="M28" s="58">
        <v>3505</v>
      </c>
    </row>
    <row r="29" spans="1:13" ht="15.75" thickBot="1">
      <c r="A29" s="47">
        <v>4</v>
      </c>
      <c r="B29" s="79">
        <v>3560</v>
      </c>
      <c r="C29" s="79">
        <v>3615</v>
      </c>
      <c r="D29" s="79">
        <v>3665</v>
      </c>
      <c r="E29" s="79">
        <v>3715</v>
      </c>
      <c r="F29" s="79">
        <v>3765</v>
      </c>
      <c r="G29" s="79">
        <v>3815</v>
      </c>
      <c r="H29" s="79">
        <v>3865</v>
      </c>
      <c r="I29" s="79">
        <v>3915</v>
      </c>
      <c r="J29" s="79">
        <v>3960</v>
      </c>
      <c r="K29" s="79">
        <v>4005</v>
      </c>
      <c r="L29" s="79">
        <v>4050</v>
      </c>
      <c r="M29" s="50">
        <v>4095</v>
      </c>
    </row>
    <row r="30" ht="13.5" thickTop="1"/>
  </sheetData>
  <printOptions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tabSelected="1" view="pageBreakPreview" zoomScaleNormal="75" zoomScaleSheetLayoutView="100" workbookViewId="0" topLeftCell="B1">
      <pane ySplit="1365" topLeftCell="BM1" activePane="bottomLeft" state="split"/>
      <selection pane="topLeft" activeCell="A1" sqref="A1"/>
      <selection pane="bottomLeft" activeCell="I20" sqref="I20"/>
    </sheetView>
  </sheetViews>
  <sheetFormatPr defaultColWidth="9.140625" defaultRowHeight="12.75"/>
  <cols>
    <col min="1" max="1" width="15.8515625" style="20" customWidth="1"/>
    <col min="2" max="2" width="9.140625" style="20" customWidth="1"/>
    <col min="3" max="3" width="6.57421875" style="20" customWidth="1"/>
    <col min="4" max="4" width="6.421875" style="20" customWidth="1"/>
    <col min="5" max="5" width="6.28125" style="20" hidden="1" customWidth="1"/>
    <col min="6" max="6" width="5.57421875" style="20" hidden="1" customWidth="1"/>
    <col min="7" max="7" width="7.140625" style="20" customWidth="1"/>
    <col min="8" max="8" width="8.00390625" style="20" hidden="1" customWidth="1"/>
    <col min="9" max="9" width="7.140625" style="20" customWidth="1"/>
    <col min="10" max="10" width="6.8515625" style="20" customWidth="1"/>
    <col min="11" max="11" width="5.7109375" style="20" hidden="1" customWidth="1"/>
    <col min="12" max="12" width="7.28125" style="20" customWidth="1"/>
    <col min="13" max="13" width="8.8515625" style="20" customWidth="1"/>
    <col min="14" max="14" width="12.140625" style="20" hidden="1" customWidth="1"/>
    <col min="15" max="15" width="9.421875" style="20" hidden="1" customWidth="1"/>
    <col min="16" max="16" width="7.57421875" style="20" customWidth="1"/>
    <col min="17" max="17" width="9.421875" style="20" hidden="1" customWidth="1"/>
    <col min="18" max="18" width="8.7109375" style="20" customWidth="1"/>
    <col min="19" max="19" width="8.8515625" style="20" hidden="1" customWidth="1"/>
    <col min="20" max="20" width="6.421875" style="20" hidden="1" customWidth="1"/>
    <col min="21" max="21" width="8.8515625" style="20" hidden="1" customWidth="1"/>
    <col min="22" max="22" width="7.8515625" style="20" hidden="1" customWidth="1"/>
    <col min="23" max="23" width="6.421875" style="20" customWidth="1"/>
    <col min="24" max="24" width="5.7109375" style="20" hidden="1" customWidth="1"/>
    <col min="25" max="25" width="6.8515625" style="20" customWidth="1"/>
    <col min="26" max="26" width="6.8515625" style="20" hidden="1" customWidth="1"/>
    <col min="27" max="27" width="6.8515625" style="20" customWidth="1"/>
    <col min="28" max="28" width="7.8515625" style="20" customWidth="1"/>
    <col min="29" max="29" width="6.28125" style="20" hidden="1" customWidth="1"/>
    <col min="30" max="30" width="7.57421875" style="20" hidden="1" customWidth="1"/>
    <col min="31" max="31" width="10.140625" style="20" hidden="1" customWidth="1"/>
    <col min="32" max="32" width="5.57421875" style="20" hidden="1" customWidth="1"/>
    <col min="33" max="33" width="0" style="20" hidden="1" customWidth="1"/>
    <col min="34" max="34" width="11.421875" style="20" customWidth="1"/>
    <col min="35" max="35" width="9.140625" style="20" customWidth="1"/>
    <col min="36" max="36" width="9.7109375" style="232" customWidth="1"/>
    <col min="37" max="38" width="7.28125" style="232" customWidth="1"/>
    <col min="39" max="39" width="9.00390625" style="232" customWidth="1"/>
    <col min="40" max="41" width="9.140625" style="20" customWidth="1"/>
    <col min="42" max="53" width="7.00390625" style="20" customWidth="1"/>
    <col min="54" max="16384" width="9.140625" style="20" customWidth="1"/>
  </cols>
  <sheetData>
    <row r="1" spans="1:34" ht="13.5" thickBot="1">
      <c r="A1" s="17"/>
      <c r="B1" s="17"/>
      <c r="C1" s="17"/>
      <c r="D1" s="17"/>
      <c r="E1" s="17"/>
      <c r="F1" s="17"/>
      <c r="G1" s="108"/>
      <c r="H1" s="109"/>
      <c r="I1" s="109"/>
      <c r="J1" s="109"/>
      <c r="K1" s="109"/>
      <c r="L1" s="109"/>
      <c r="M1" s="35" t="s">
        <v>47</v>
      </c>
      <c r="N1" s="109"/>
      <c r="O1" s="109"/>
      <c r="P1" s="148">
        <v>10</v>
      </c>
      <c r="Q1" s="109"/>
      <c r="R1" s="109"/>
      <c r="S1" s="5"/>
      <c r="T1" s="18"/>
      <c r="U1" s="71"/>
      <c r="V1" s="72" t="s">
        <v>0</v>
      </c>
      <c r="W1" s="27"/>
      <c r="X1" s="27"/>
      <c r="Y1" s="30"/>
      <c r="Z1" s="30"/>
      <c r="AA1" s="30"/>
      <c r="AB1" s="27"/>
      <c r="AC1" s="27"/>
      <c r="AD1" s="27"/>
      <c r="AE1" s="27"/>
      <c r="AF1" s="27"/>
      <c r="AG1" s="25" t="s">
        <v>0</v>
      </c>
      <c r="AH1" s="30"/>
    </row>
    <row r="2" spans="1:33" ht="13.5" thickBot="1">
      <c r="A2" s="18"/>
      <c r="C2" s="110" t="s">
        <v>5</v>
      </c>
      <c r="D2" s="111"/>
      <c r="E2" s="111"/>
      <c r="F2" s="111"/>
      <c r="G2" s="111"/>
      <c r="H2" s="111"/>
      <c r="I2" s="111"/>
      <c r="J2" s="111"/>
      <c r="K2" s="111"/>
      <c r="L2" s="111"/>
      <c r="M2" s="266" t="s">
        <v>53</v>
      </c>
      <c r="N2" s="267"/>
      <c r="O2" s="267"/>
      <c r="P2" s="267"/>
      <c r="Q2" s="267"/>
      <c r="R2" s="268"/>
      <c r="S2" s="112"/>
      <c r="T2" s="112"/>
      <c r="U2" s="113"/>
      <c r="V2" s="108" t="s">
        <v>6</v>
      </c>
      <c r="W2" s="114"/>
      <c r="X2" s="111"/>
      <c r="Y2" s="114" t="s">
        <v>7</v>
      </c>
      <c r="Z2" s="111"/>
      <c r="AA2" s="111"/>
      <c r="AB2" s="111"/>
      <c r="AC2" s="111"/>
      <c r="AD2" s="111"/>
      <c r="AE2" s="115"/>
      <c r="AF2" s="73"/>
      <c r="AG2" s="22" t="s">
        <v>6</v>
      </c>
    </row>
    <row r="3" spans="1:40" s="128" customFormat="1" ht="32.25" customHeight="1">
      <c r="A3" s="117"/>
      <c r="B3" s="118" t="s">
        <v>11</v>
      </c>
      <c r="C3" s="193" t="s">
        <v>59</v>
      </c>
      <c r="D3" s="194" t="s">
        <v>60</v>
      </c>
      <c r="E3" s="194"/>
      <c r="F3" s="195" t="s">
        <v>67</v>
      </c>
      <c r="G3" s="194" t="s">
        <v>42</v>
      </c>
      <c r="H3" s="194"/>
      <c r="I3" s="194" t="s">
        <v>55</v>
      </c>
      <c r="J3" s="194" t="s">
        <v>61</v>
      </c>
      <c r="K3" s="196"/>
      <c r="L3" s="196" t="s">
        <v>68</v>
      </c>
      <c r="M3" s="196" t="s">
        <v>62</v>
      </c>
      <c r="N3" s="196" t="s">
        <v>48</v>
      </c>
      <c r="O3" s="196" t="s">
        <v>46</v>
      </c>
      <c r="P3" s="196" t="s">
        <v>43</v>
      </c>
      <c r="Q3" s="196" t="s">
        <v>11</v>
      </c>
      <c r="R3" s="196" t="s">
        <v>63</v>
      </c>
      <c r="S3" s="188" t="s">
        <v>13</v>
      </c>
      <c r="T3" s="149" t="str">
        <f>V3</f>
        <v>1300</v>
      </c>
      <c r="U3" s="150">
        <f>B19</f>
        <v>3200</v>
      </c>
      <c r="V3" s="206" t="s">
        <v>14</v>
      </c>
      <c r="W3" s="193" t="s">
        <v>64</v>
      </c>
      <c r="X3" s="194"/>
      <c r="Y3" s="194" t="s">
        <v>52</v>
      </c>
      <c r="Z3" s="194"/>
      <c r="AA3" s="194" t="s">
        <v>55</v>
      </c>
      <c r="AB3" s="211" t="s">
        <v>65</v>
      </c>
      <c r="AC3" s="119" t="s">
        <v>38</v>
      </c>
      <c r="AD3" s="116" t="s">
        <v>23</v>
      </c>
      <c r="AE3" s="119" t="s">
        <v>13</v>
      </c>
      <c r="AF3" s="120" t="s">
        <v>39</v>
      </c>
      <c r="AG3" s="121" t="s">
        <v>14</v>
      </c>
      <c r="AH3" s="122" t="s">
        <v>11</v>
      </c>
      <c r="AI3" s="5" t="s">
        <v>1</v>
      </c>
      <c r="AJ3" s="233" t="s">
        <v>52</v>
      </c>
      <c r="AK3" s="233" t="s">
        <v>2</v>
      </c>
      <c r="AL3" s="233" t="s">
        <v>3</v>
      </c>
      <c r="AM3" s="233" t="s">
        <v>4</v>
      </c>
      <c r="AN3" s="124"/>
    </row>
    <row r="4" spans="1:40" ht="12.75">
      <c r="A4" s="27"/>
      <c r="B4" s="25">
        <v>100</v>
      </c>
      <c r="C4" s="197">
        <v>100</v>
      </c>
      <c r="D4" s="59">
        <v>307</v>
      </c>
      <c r="E4" s="60">
        <f aca="true" t="shared" si="0" ref="E4:E28">C4/D4</f>
        <v>0.3257328990228013</v>
      </c>
      <c r="F4" s="60">
        <v>510</v>
      </c>
      <c r="G4" s="61">
        <f aca="true" t="shared" si="1" ref="G4:G35">TRUNC(E4)+((E4)-TRUNC(E4))*60/100</f>
        <v>0.19543973941368076</v>
      </c>
      <c r="H4" s="61">
        <f>G4-TRUNC(G4)</f>
        <v>0.19543973941368076</v>
      </c>
      <c r="I4" s="61">
        <f>IF(CEILING(H4,0.05)&lt;0.6,CEILING(G4,0.05),(TRUNC(G4+1)))</f>
        <v>0.2</v>
      </c>
      <c r="J4" s="59">
        <v>507</v>
      </c>
      <c r="K4" s="59">
        <f>B14</f>
        <v>6590</v>
      </c>
      <c r="L4" s="256">
        <f>IF(($B$14-J4-$B$20)&gt;$B$19,$B$19,($B$14-J4-$B$20))</f>
        <v>3200</v>
      </c>
      <c r="M4" s="60">
        <f aca="true" t="shared" si="2" ref="M4:M35">C4/O4</f>
        <v>151.72981878088964</v>
      </c>
      <c r="N4" s="59">
        <f>P1*2</f>
        <v>20</v>
      </c>
      <c r="O4" s="59">
        <f aca="true" t="shared" si="3" ref="O4:O35">E4+N4/60</f>
        <v>0.6590662323561346</v>
      </c>
      <c r="P4" s="61">
        <f>CEILING((TRUNC(O4)+((O4)-TRUNC(O4))*60/100),0.05)</f>
        <v>0.4</v>
      </c>
      <c r="Q4" s="60">
        <f>B4</f>
        <v>100</v>
      </c>
      <c r="R4" s="60">
        <f>J4+Q4</f>
        <v>607</v>
      </c>
      <c r="S4" s="189">
        <f>K4-J4</f>
        <v>6083</v>
      </c>
      <c r="T4" s="64" t="str">
        <f>T3</f>
        <v>1300</v>
      </c>
      <c r="U4" s="65">
        <f>U3</f>
        <v>3200</v>
      </c>
      <c r="V4" s="207">
        <f>IF((S4-T4)&gt;U4,U4,(S4-T4))</f>
        <v>3200</v>
      </c>
      <c r="W4" s="212">
        <v>307</v>
      </c>
      <c r="X4" s="60">
        <f aca="true" t="shared" si="4" ref="X4:X35">C4/W4</f>
        <v>0.3257328990228013</v>
      </c>
      <c r="Y4" s="61">
        <f>TRUNC(X4)+((X4)-TRUNC(X4))*60/100</f>
        <v>0.19543973941368076</v>
      </c>
      <c r="Z4" s="61">
        <f>Y4-TRUNC(Y4)</f>
        <v>0.19543973941368076</v>
      </c>
      <c r="AA4" s="61">
        <f>IF(CEILING(Z4,0.05)&lt;0.6,CEILING(Y4,0.05),(TRUNC(Y4+1)))</f>
        <v>0.2</v>
      </c>
      <c r="AB4" s="213">
        <v>470</v>
      </c>
      <c r="AC4" s="25">
        <f>AH16</f>
        <v>3200</v>
      </c>
      <c r="AD4" s="25">
        <f>AH14</f>
        <v>6648</v>
      </c>
      <c r="AE4" s="25">
        <f aca="true" t="shared" si="5" ref="AE4:AE11">AD4-AB4</f>
        <v>6178</v>
      </c>
      <c r="AF4" s="33" t="str">
        <f>AG3</f>
        <v>1300</v>
      </c>
      <c r="AG4" s="34">
        <f>IF((AE4-AF4)&gt;AC4,AC4,(AE4-AF4))</f>
        <v>3200</v>
      </c>
      <c r="AH4" s="25">
        <v>100</v>
      </c>
      <c r="AI4" s="18" t="s">
        <v>66</v>
      </c>
      <c r="AJ4" s="222">
        <v>0.05</v>
      </c>
      <c r="AK4" s="69">
        <v>207</v>
      </c>
      <c r="AL4" s="223">
        <v>207</v>
      </c>
      <c r="AM4" s="223">
        <f aca="true" t="shared" si="6" ref="AM4:AM21">AK4*1.01</f>
        <v>209.07</v>
      </c>
      <c r="AN4" s="30"/>
    </row>
    <row r="5" spans="1:40" ht="12.75">
      <c r="A5" s="27"/>
      <c r="B5" s="27" t="s">
        <v>16</v>
      </c>
      <c r="C5" s="198">
        <f>C4+50</f>
        <v>150</v>
      </c>
      <c r="D5" s="63">
        <f>D6</f>
        <v>367</v>
      </c>
      <c r="E5" s="60">
        <f t="shared" si="0"/>
        <v>0.4087193460490463</v>
      </c>
      <c r="F5" s="60">
        <f>F4</f>
        <v>510</v>
      </c>
      <c r="G5" s="61">
        <f t="shared" si="1"/>
        <v>0.2452316076294278</v>
      </c>
      <c r="H5" s="61">
        <f aca="true" t="shared" si="7" ref="H5:H35">G5-TRUNC(G5)</f>
        <v>0.2452316076294278</v>
      </c>
      <c r="I5" s="61">
        <f aca="true" t="shared" si="8" ref="I5:I35">IF(CEILING(H5,0.05)&lt;0.6,CEILING(G5,0.05),(TRUNC(G5+1)))</f>
        <v>0.25</v>
      </c>
      <c r="J5" s="63">
        <v>602</v>
      </c>
      <c r="K5" s="63">
        <f>K4</f>
        <v>6590</v>
      </c>
      <c r="L5" s="255">
        <f aca="true" t="shared" si="9" ref="L5:L35">IF(($B$14-J5-$B$20)&gt;$B$19,$B$19,($B$14-J5-$B$20))</f>
        <v>3200</v>
      </c>
      <c r="M5" s="60">
        <f t="shared" si="2"/>
        <v>202.1419828641371</v>
      </c>
      <c r="N5" s="63">
        <f>N4</f>
        <v>20</v>
      </c>
      <c r="O5" s="59">
        <f t="shared" si="3"/>
        <v>0.7420526793823796</v>
      </c>
      <c r="P5" s="61">
        <f aca="true" t="shared" si="10" ref="P5:P35">TRUNC(O5)+((O5)-TRUNC(O5))*60/100</f>
        <v>0.4452316076294278</v>
      </c>
      <c r="Q5" s="60">
        <f>Q4</f>
        <v>100</v>
      </c>
      <c r="R5" s="60">
        <f aca="true" t="shared" si="11" ref="R5:R35">J5+Q5</f>
        <v>702</v>
      </c>
      <c r="S5" s="189">
        <f aca="true" t="shared" si="12" ref="S5:S11">K5-J5</f>
        <v>5988</v>
      </c>
      <c r="T5" s="64" t="str">
        <f aca="true" t="shared" si="13" ref="T5:U28">T4</f>
        <v>1300</v>
      </c>
      <c r="U5" s="65">
        <f t="shared" si="13"/>
        <v>3200</v>
      </c>
      <c r="V5" s="207">
        <f aca="true" t="shared" si="14" ref="V5:V28">IF((S5-T5)&gt;U5,U5,(S5-T5))</f>
        <v>3200</v>
      </c>
      <c r="W5" s="214">
        <f>W6</f>
        <v>365</v>
      </c>
      <c r="X5" s="60">
        <f t="shared" si="4"/>
        <v>0.410958904109589</v>
      </c>
      <c r="Y5" s="61">
        <f aca="true" t="shared" si="15" ref="Y5:Y52">TRUNC(X5)+((X5)-TRUNC(X5))*60/100</f>
        <v>0.2465753424657534</v>
      </c>
      <c r="Z5" s="61">
        <f aca="true" t="shared" si="16" ref="Z5:Z52">Y5-TRUNC(Y5)</f>
        <v>0.2465753424657534</v>
      </c>
      <c r="AA5" s="61">
        <f aca="true" t="shared" si="17" ref="AA5:AA52">IF(CEILING(Z5,0.05)&lt;0.6,CEILING(Y5,0.05),(TRUNC(Y5+1)))</f>
        <v>0.25</v>
      </c>
      <c r="AB5" s="215">
        <v>557</v>
      </c>
      <c r="AC5" s="27">
        <f>AC4</f>
        <v>3200</v>
      </c>
      <c r="AD5" s="27">
        <f>AD4</f>
        <v>6648</v>
      </c>
      <c r="AE5" s="25">
        <f t="shared" si="5"/>
        <v>6091</v>
      </c>
      <c r="AF5" s="33" t="str">
        <f>AF4</f>
        <v>1300</v>
      </c>
      <c r="AG5" s="34">
        <f aca="true" t="shared" si="18" ref="AG5:AG12">IF((AE5-AF5)&gt;AC5,AC5,(AE5-AF5))</f>
        <v>3200</v>
      </c>
      <c r="AH5" s="27" t="s">
        <v>16</v>
      </c>
      <c r="AI5" s="123">
        <v>100</v>
      </c>
      <c r="AJ5" s="224">
        <f>AJ4+0.05</f>
        <v>0.1</v>
      </c>
      <c r="AK5" s="225">
        <v>309</v>
      </c>
      <c r="AL5" s="226">
        <v>295</v>
      </c>
      <c r="AM5" s="226">
        <f t="shared" si="6"/>
        <v>312.09</v>
      </c>
      <c r="AN5" s="30"/>
    </row>
    <row r="6" spans="1:40" ht="12.75">
      <c r="A6" s="27"/>
      <c r="B6" s="25">
        <v>17200</v>
      </c>
      <c r="C6" s="197">
        <f>C4+100</f>
        <v>200</v>
      </c>
      <c r="D6" s="59">
        <v>367</v>
      </c>
      <c r="E6" s="61">
        <f t="shared" si="0"/>
        <v>0.5449591280653951</v>
      </c>
      <c r="F6" s="60">
        <f aca="true" t="shared" si="19" ref="F6:F35">F5</f>
        <v>510</v>
      </c>
      <c r="G6" s="61">
        <f t="shared" si="1"/>
        <v>0.3269754768392371</v>
      </c>
      <c r="H6" s="61">
        <f t="shared" si="7"/>
        <v>0.3269754768392371</v>
      </c>
      <c r="I6" s="61">
        <f t="shared" si="8"/>
        <v>0.35000000000000003</v>
      </c>
      <c r="J6" s="59">
        <v>792</v>
      </c>
      <c r="K6" s="63">
        <f aca="true" t="shared" si="20" ref="K6:K11">K5</f>
        <v>6590</v>
      </c>
      <c r="L6" s="255">
        <f t="shared" si="9"/>
        <v>3200</v>
      </c>
      <c r="M6" s="60">
        <f t="shared" si="2"/>
        <v>227.71458117890384</v>
      </c>
      <c r="N6" s="63">
        <f aca="true" t="shared" si="21" ref="N6:N28">N5</f>
        <v>20</v>
      </c>
      <c r="O6" s="59">
        <f t="shared" si="3"/>
        <v>0.8782924613987284</v>
      </c>
      <c r="P6" s="61">
        <f t="shared" si="10"/>
        <v>0.5269754768392371</v>
      </c>
      <c r="Q6" s="60">
        <f aca="true" t="shared" si="22" ref="Q6:Q35">Q5</f>
        <v>100</v>
      </c>
      <c r="R6" s="60">
        <f t="shared" si="11"/>
        <v>892</v>
      </c>
      <c r="S6" s="189">
        <f t="shared" si="12"/>
        <v>5798</v>
      </c>
      <c r="T6" s="64" t="str">
        <f t="shared" si="13"/>
        <v>1300</v>
      </c>
      <c r="U6" s="65">
        <f t="shared" si="13"/>
        <v>3200</v>
      </c>
      <c r="V6" s="207">
        <f t="shared" si="14"/>
        <v>3200</v>
      </c>
      <c r="W6" s="212">
        <v>365</v>
      </c>
      <c r="X6" s="60">
        <f t="shared" si="4"/>
        <v>0.547945205479452</v>
      </c>
      <c r="Y6" s="61">
        <f t="shared" si="15"/>
        <v>0.3287671232876712</v>
      </c>
      <c r="Z6" s="61">
        <f t="shared" si="16"/>
        <v>0.3287671232876712</v>
      </c>
      <c r="AA6" s="61">
        <f t="shared" si="17"/>
        <v>0.35000000000000003</v>
      </c>
      <c r="AB6" s="213">
        <v>727</v>
      </c>
      <c r="AC6" s="27">
        <f aca="true" t="shared" si="23" ref="AC6:AC52">AC5</f>
        <v>3200</v>
      </c>
      <c r="AD6" s="27">
        <f aca="true" t="shared" si="24" ref="AD6:AD11">AD5</f>
        <v>6648</v>
      </c>
      <c r="AE6" s="25">
        <f t="shared" si="5"/>
        <v>5921</v>
      </c>
      <c r="AF6" s="33" t="str">
        <f aca="true" t="shared" si="25" ref="AF6:AF52">AF5</f>
        <v>1300</v>
      </c>
      <c r="AG6" s="34">
        <f t="shared" si="18"/>
        <v>3200</v>
      </c>
      <c r="AH6" s="25">
        <v>17200</v>
      </c>
      <c r="AI6" s="30"/>
      <c r="AJ6" s="222">
        <f aca="true" t="shared" si="26" ref="AJ6:AJ62">AJ5+0.05</f>
        <v>0.15000000000000002</v>
      </c>
      <c r="AK6" s="69">
        <v>409</v>
      </c>
      <c r="AL6" s="223">
        <v>383</v>
      </c>
      <c r="AM6" s="223">
        <f t="shared" si="6"/>
        <v>413.09000000000003</v>
      </c>
      <c r="AN6" s="30"/>
    </row>
    <row r="7" spans="1:39" ht="12.75">
      <c r="A7" s="5"/>
      <c r="B7" s="25" t="s">
        <v>17</v>
      </c>
      <c r="C7" s="198">
        <f>C6+50</f>
        <v>250</v>
      </c>
      <c r="D7" s="63">
        <f>D8</f>
        <v>400</v>
      </c>
      <c r="E7" s="60">
        <f t="shared" si="0"/>
        <v>0.625</v>
      </c>
      <c r="F7" s="60">
        <f t="shared" si="19"/>
        <v>510</v>
      </c>
      <c r="G7" s="61">
        <f t="shared" si="1"/>
        <v>0.375</v>
      </c>
      <c r="H7" s="61">
        <f t="shared" si="7"/>
        <v>0.375</v>
      </c>
      <c r="I7" s="61">
        <f t="shared" si="8"/>
        <v>0.4</v>
      </c>
      <c r="J7" s="63">
        <v>887</v>
      </c>
      <c r="K7" s="63">
        <f t="shared" si="20"/>
        <v>6590</v>
      </c>
      <c r="L7" s="255">
        <f t="shared" si="9"/>
        <v>3200</v>
      </c>
      <c r="M7" s="60">
        <f t="shared" si="2"/>
        <v>260.8695652173913</v>
      </c>
      <c r="N7" s="63">
        <f t="shared" si="21"/>
        <v>20</v>
      </c>
      <c r="O7" s="59">
        <f t="shared" si="3"/>
        <v>0.9583333333333333</v>
      </c>
      <c r="P7" s="61">
        <f t="shared" si="10"/>
        <v>0.575</v>
      </c>
      <c r="Q7" s="60">
        <f t="shared" si="22"/>
        <v>100</v>
      </c>
      <c r="R7" s="60">
        <f t="shared" si="11"/>
        <v>987</v>
      </c>
      <c r="S7" s="189">
        <f t="shared" si="12"/>
        <v>5703</v>
      </c>
      <c r="T7" s="64" t="str">
        <f t="shared" si="13"/>
        <v>1300</v>
      </c>
      <c r="U7" s="65">
        <f t="shared" si="13"/>
        <v>3200</v>
      </c>
      <c r="V7" s="207">
        <f t="shared" si="14"/>
        <v>3200</v>
      </c>
      <c r="W7" s="214">
        <f>W8</f>
        <v>391</v>
      </c>
      <c r="X7" s="60">
        <f t="shared" si="4"/>
        <v>0.639386189258312</v>
      </c>
      <c r="Y7" s="61">
        <f t="shared" si="15"/>
        <v>0.3836317135549872</v>
      </c>
      <c r="Z7" s="61">
        <f t="shared" si="16"/>
        <v>0.3836317135549872</v>
      </c>
      <c r="AA7" s="61">
        <f t="shared" si="17"/>
        <v>0.4</v>
      </c>
      <c r="AB7" s="215">
        <v>812</v>
      </c>
      <c r="AC7" s="27">
        <f t="shared" si="23"/>
        <v>3200</v>
      </c>
      <c r="AD7" s="27">
        <f t="shared" si="24"/>
        <v>6648</v>
      </c>
      <c r="AE7" s="25">
        <f t="shared" si="5"/>
        <v>5836</v>
      </c>
      <c r="AF7" s="33" t="str">
        <f t="shared" si="25"/>
        <v>1300</v>
      </c>
      <c r="AG7" s="34">
        <f t="shared" si="18"/>
        <v>3200</v>
      </c>
      <c r="AH7" s="25" t="s">
        <v>17</v>
      </c>
      <c r="AI7" s="30"/>
      <c r="AJ7" s="222">
        <f t="shared" si="26"/>
        <v>0.2</v>
      </c>
      <c r="AK7" s="69">
        <v>507</v>
      </c>
      <c r="AL7" s="223">
        <v>470</v>
      </c>
      <c r="AM7" s="223">
        <f t="shared" si="6"/>
        <v>512.07</v>
      </c>
    </row>
    <row r="8" spans="1:40" ht="12.75">
      <c r="A8" s="36"/>
      <c r="B8" s="25">
        <v>10100</v>
      </c>
      <c r="C8" s="197">
        <f>C6+100</f>
        <v>300</v>
      </c>
      <c r="D8" s="59">
        <v>400</v>
      </c>
      <c r="E8" s="60">
        <f t="shared" si="0"/>
        <v>0.75</v>
      </c>
      <c r="F8" s="60">
        <f t="shared" si="19"/>
        <v>510</v>
      </c>
      <c r="G8" s="61">
        <f t="shared" si="1"/>
        <v>0.45</v>
      </c>
      <c r="H8" s="61">
        <f t="shared" si="7"/>
        <v>0.45</v>
      </c>
      <c r="I8" s="61">
        <f t="shared" si="8"/>
        <v>0.45</v>
      </c>
      <c r="J8" s="59">
        <v>982</v>
      </c>
      <c r="K8" s="63">
        <f t="shared" si="20"/>
        <v>6590</v>
      </c>
      <c r="L8" s="255">
        <f t="shared" si="9"/>
        <v>3200</v>
      </c>
      <c r="M8" s="60">
        <f t="shared" si="2"/>
        <v>276.92307692307696</v>
      </c>
      <c r="N8" s="63">
        <f t="shared" si="21"/>
        <v>20</v>
      </c>
      <c r="O8" s="59">
        <f t="shared" si="3"/>
        <v>1.0833333333333333</v>
      </c>
      <c r="P8" s="61">
        <f t="shared" si="10"/>
        <v>1.05</v>
      </c>
      <c r="Q8" s="60">
        <f t="shared" si="22"/>
        <v>100</v>
      </c>
      <c r="R8" s="60">
        <f t="shared" si="11"/>
        <v>1082</v>
      </c>
      <c r="S8" s="189">
        <f t="shared" si="12"/>
        <v>5608</v>
      </c>
      <c r="T8" s="64" t="str">
        <f t="shared" si="13"/>
        <v>1300</v>
      </c>
      <c r="U8" s="65">
        <f t="shared" si="13"/>
        <v>3200</v>
      </c>
      <c r="V8" s="207">
        <f t="shared" si="14"/>
        <v>3200</v>
      </c>
      <c r="W8" s="212">
        <v>391</v>
      </c>
      <c r="X8" s="60">
        <f t="shared" si="4"/>
        <v>0.7672634271099744</v>
      </c>
      <c r="Y8" s="61">
        <f t="shared" si="15"/>
        <v>0.4603580562659847</v>
      </c>
      <c r="Z8" s="61">
        <f t="shared" si="16"/>
        <v>0.4603580562659847</v>
      </c>
      <c r="AA8" s="61">
        <f t="shared" si="17"/>
        <v>0.5</v>
      </c>
      <c r="AB8" s="213">
        <v>980</v>
      </c>
      <c r="AC8" s="27">
        <f t="shared" si="23"/>
        <v>3200</v>
      </c>
      <c r="AD8" s="27">
        <f t="shared" si="24"/>
        <v>6648</v>
      </c>
      <c r="AE8" s="25">
        <f t="shared" si="5"/>
        <v>5668</v>
      </c>
      <c r="AF8" s="33" t="str">
        <f t="shared" si="25"/>
        <v>1300</v>
      </c>
      <c r="AG8" s="34">
        <f t="shared" si="18"/>
        <v>3200</v>
      </c>
      <c r="AH8" s="25">
        <v>10042</v>
      </c>
      <c r="AI8" s="30"/>
      <c r="AJ8" s="222">
        <f t="shared" si="26"/>
        <v>0.25</v>
      </c>
      <c r="AK8" s="69">
        <v>602</v>
      </c>
      <c r="AL8" s="223">
        <v>557</v>
      </c>
      <c r="AM8" s="223">
        <f t="shared" si="6"/>
        <v>608.02</v>
      </c>
      <c r="AN8" s="30"/>
    </row>
    <row r="9" spans="1:40" ht="15">
      <c r="A9" s="5"/>
      <c r="B9" s="25" t="s">
        <v>21</v>
      </c>
      <c r="C9" s="198">
        <f>C8+50</f>
        <v>350</v>
      </c>
      <c r="D9" s="63">
        <f>D10</f>
        <v>423</v>
      </c>
      <c r="E9" s="60">
        <f t="shared" si="0"/>
        <v>0.8274231678486997</v>
      </c>
      <c r="F9" s="60">
        <f t="shared" si="19"/>
        <v>510</v>
      </c>
      <c r="G9" s="61">
        <f t="shared" si="1"/>
        <v>0.49645390070921985</v>
      </c>
      <c r="H9" s="61">
        <f t="shared" si="7"/>
        <v>0.49645390070921985</v>
      </c>
      <c r="I9" s="61">
        <f t="shared" si="8"/>
        <v>0.5</v>
      </c>
      <c r="J9" s="63">
        <v>1077</v>
      </c>
      <c r="K9" s="63">
        <f t="shared" si="20"/>
        <v>6590</v>
      </c>
      <c r="L9" s="255">
        <f t="shared" si="9"/>
        <v>3200</v>
      </c>
      <c r="M9" s="60">
        <f t="shared" si="2"/>
        <v>301.5274949083503</v>
      </c>
      <c r="N9" s="63">
        <f t="shared" si="21"/>
        <v>20</v>
      </c>
      <c r="O9" s="59">
        <f t="shared" si="3"/>
        <v>1.160756501182033</v>
      </c>
      <c r="P9" s="61">
        <f t="shared" si="10"/>
        <v>1.0964539007092198</v>
      </c>
      <c r="Q9" s="60">
        <f t="shared" si="22"/>
        <v>100</v>
      </c>
      <c r="R9" s="60">
        <f t="shared" si="11"/>
        <v>1177</v>
      </c>
      <c r="S9" s="189">
        <f t="shared" si="12"/>
        <v>5513</v>
      </c>
      <c r="T9" s="64" t="str">
        <f t="shared" si="13"/>
        <v>1300</v>
      </c>
      <c r="U9" s="65">
        <f t="shared" si="13"/>
        <v>3200</v>
      </c>
      <c r="V9" s="207">
        <f t="shared" si="14"/>
        <v>3200</v>
      </c>
      <c r="W9" s="214">
        <f>W10</f>
        <v>406</v>
      </c>
      <c r="X9" s="60">
        <f t="shared" si="4"/>
        <v>0.8620689655172413</v>
      </c>
      <c r="Y9" s="61">
        <f t="shared" si="15"/>
        <v>0.5172413793103448</v>
      </c>
      <c r="Z9" s="61">
        <f t="shared" si="16"/>
        <v>0.5172413793103448</v>
      </c>
      <c r="AA9" s="61">
        <f t="shared" si="17"/>
        <v>0.55</v>
      </c>
      <c r="AB9" s="215">
        <v>1050</v>
      </c>
      <c r="AC9" s="27">
        <f t="shared" si="23"/>
        <v>3200</v>
      </c>
      <c r="AD9" s="27">
        <f t="shared" si="24"/>
        <v>6648</v>
      </c>
      <c r="AE9" s="25">
        <f t="shared" si="5"/>
        <v>5598</v>
      </c>
      <c r="AF9" s="33" t="str">
        <f t="shared" si="25"/>
        <v>1300</v>
      </c>
      <c r="AG9" s="34">
        <f t="shared" si="18"/>
        <v>3200</v>
      </c>
      <c r="AH9" s="25" t="s">
        <v>21</v>
      </c>
      <c r="AI9" s="30"/>
      <c r="AJ9" s="235">
        <f t="shared" si="26"/>
        <v>0.3</v>
      </c>
      <c r="AK9" s="216">
        <v>697</v>
      </c>
      <c r="AL9" s="216">
        <v>642</v>
      </c>
      <c r="AM9" s="234">
        <f t="shared" si="6"/>
        <v>703.97</v>
      </c>
      <c r="AN9" s="30"/>
    </row>
    <row r="10" spans="1:40" ht="12.75">
      <c r="A10" s="5"/>
      <c r="B10" s="18">
        <f>80*4</f>
        <v>320</v>
      </c>
      <c r="C10" s="197">
        <f>C8+100</f>
        <v>400</v>
      </c>
      <c r="D10" s="59">
        <v>423</v>
      </c>
      <c r="E10" s="60">
        <f t="shared" si="0"/>
        <v>0.9456264775413712</v>
      </c>
      <c r="F10" s="60">
        <f t="shared" si="19"/>
        <v>510</v>
      </c>
      <c r="G10" s="61">
        <f t="shared" si="1"/>
        <v>0.5673758865248227</v>
      </c>
      <c r="H10" s="61">
        <f t="shared" si="7"/>
        <v>0.5673758865248227</v>
      </c>
      <c r="I10" s="61">
        <f t="shared" si="8"/>
        <v>1</v>
      </c>
      <c r="J10" s="59">
        <v>1267</v>
      </c>
      <c r="K10" s="63">
        <f t="shared" si="20"/>
        <v>6590</v>
      </c>
      <c r="L10" s="255">
        <f t="shared" si="9"/>
        <v>3200</v>
      </c>
      <c r="M10" s="60">
        <f t="shared" si="2"/>
        <v>312.7541589648799</v>
      </c>
      <c r="N10" s="63">
        <f t="shared" si="21"/>
        <v>20</v>
      </c>
      <c r="O10" s="59">
        <f t="shared" si="3"/>
        <v>1.2789598108747045</v>
      </c>
      <c r="P10" s="61">
        <f t="shared" si="10"/>
        <v>1.1673758865248227</v>
      </c>
      <c r="Q10" s="60">
        <f t="shared" si="22"/>
        <v>100</v>
      </c>
      <c r="R10" s="60">
        <f t="shared" si="11"/>
        <v>1367</v>
      </c>
      <c r="S10" s="189">
        <f t="shared" si="12"/>
        <v>5323</v>
      </c>
      <c r="T10" s="64" t="str">
        <f t="shared" si="13"/>
        <v>1300</v>
      </c>
      <c r="U10" s="65">
        <f t="shared" si="13"/>
        <v>3200</v>
      </c>
      <c r="V10" s="207">
        <f t="shared" si="14"/>
        <v>3200</v>
      </c>
      <c r="W10" s="212">
        <v>406</v>
      </c>
      <c r="X10" s="60">
        <f t="shared" si="4"/>
        <v>0.9852216748768473</v>
      </c>
      <c r="Y10" s="61">
        <f t="shared" si="15"/>
        <v>0.5911330049261084</v>
      </c>
      <c r="Z10" s="61">
        <f t="shared" si="16"/>
        <v>0.5911330049261084</v>
      </c>
      <c r="AA10" s="61">
        <f t="shared" si="17"/>
        <v>1</v>
      </c>
      <c r="AB10" s="213">
        <v>1140</v>
      </c>
      <c r="AC10" s="27">
        <f t="shared" si="23"/>
        <v>3200</v>
      </c>
      <c r="AD10" s="27">
        <f t="shared" si="24"/>
        <v>6648</v>
      </c>
      <c r="AE10" s="25">
        <f t="shared" si="5"/>
        <v>5508</v>
      </c>
      <c r="AF10" s="33" t="str">
        <f t="shared" si="25"/>
        <v>1300</v>
      </c>
      <c r="AG10" s="34">
        <f t="shared" si="18"/>
        <v>3200</v>
      </c>
      <c r="AH10" s="27">
        <f>80*4</f>
        <v>320</v>
      </c>
      <c r="AI10" s="30"/>
      <c r="AJ10" s="222">
        <f t="shared" si="26"/>
        <v>0.35</v>
      </c>
      <c r="AK10" s="69">
        <v>792</v>
      </c>
      <c r="AL10" s="223">
        <v>727</v>
      </c>
      <c r="AM10" s="223">
        <f t="shared" si="6"/>
        <v>799.92</v>
      </c>
      <c r="AN10" s="30"/>
    </row>
    <row r="11" spans="1:40" ht="12.75">
      <c r="A11" s="5"/>
      <c r="B11" s="25" t="s">
        <v>22</v>
      </c>
      <c r="C11" s="198">
        <f>C10+50</f>
        <v>450</v>
      </c>
      <c r="D11" s="63">
        <f>D12</f>
        <v>441</v>
      </c>
      <c r="E11" s="60">
        <f t="shared" si="0"/>
        <v>1.0204081632653061</v>
      </c>
      <c r="F11" s="60">
        <f t="shared" si="19"/>
        <v>510</v>
      </c>
      <c r="G11" s="61">
        <f t="shared" si="1"/>
        <v>1.0122448979591836</v>
      </c>
      <c r="H11" s="61">
        <f t="shared" si="7"/>
        <v>0.012244897959183598</v>
      </c>
      <c r="I11" s="61">
        <f t="shared" si="8"/>
        <v>1.05</v>
      </c>
      <c r="J11" s="63">
        <v>1362</v>
      </c>
      <c r="K11" s="63">
        <f t="shared" si="20"/>
        <v>6590</v>
      </c>
      <c r="L11" s="255">
        <f t="shared" si="9"/>
        <v>3200</v>
      </c>
      <c r="M11" s="60">
        <f t="shared" si="2"/>
        <v>332.41206030150755</v>
      </c>
      <c r="N11" s="63">
        <f t="shared" si="21"/>
        <v>20</v>
      </c>
      <c r="O11" s="59">
        <f t="shared" si="3"/>
        <v>1.3537414965986394</v>
      </c>
      <c r="P11" s="61">
        <f t="shared" si="10"/>
        <v>1.2122448979591836</v>
      </c>
      <c r="Q11" s="60">
        <f t="shared" si="22"/>
        <v>100</v>
      </c>
      <c r="R11" s="60">
        <f t="shared" si="11"/>
        <v>1462</v>
      </c>
      <c r="S11" s="189">
        <f t="shared" si="12"/>
        <v>5228</v>
      </c>
      <c r="T11" s="64" t="str">
        <f t="shared" si="13"/>
        <v>1300</v>
      </c>
      <c r="U11" s="65">
        <f t="shared" si="13"/>
        <v>3200</v>
      </c>
      <c r="V11" s="207">
        <f t="shared" si="14"/>
        <v>3200</v>
      </c>
      <c r="W11" s="214">
        <f>W12</f>
        <v>416</v>
      </c>
      <c r="X11" s="60">
        <f t="shared" si="4"/>
        <v>1.0817307692307692</v>
      </c>
      <c r="Y11" s="61">
        <f t="shared" si="15"/>
        <v>1.0490384615384616</v>
      </c>
      <c r="Z11" s="61">
        <f t="shared" si="16"/>
        <v>0.049038461538461586</v>
      </c>
      <c r="AA11" s="61">
        <f t="shared" si="17"/>
        <v>1.05</v>
      </c>
      <c r="AB11" s="215">
        <v>1220</v>
      </c>
      <c r="AC11" s="27">
        <f t="shared" si="23"/>
        <v>3200</v>
      </c>
      <c r="AD11" s="27">
        <f t="shared" si="24"/>
        <v>6648</v>
      </c>
      <c r="AE11" s="25">
        <f t="shared" si="5"/>
        <v>5428</v>
      </c>
      <c r="AF11" s="33" t="str">
        <f t="shared" si="25"/>
        <v>1300</v>
      </c>
      <c r="AG11" s="34">
        <f t="shared" si="18"/>
        <v>3200</v>
      </c>
      <c r="AH11" s="25" t="s">
        <v>22</v>
      </c>
      <c r="AI11" s="30"/>
      <c r="AJ11" s="222">
        <f t="shared" si="26"/>
        <v>0.39999999999999997</v>
      </c>
      <c r="AK11" s="69">
        <v>887</v>
      </c>
      <c r="AL11" s="223">
        <v>812</v>
      </c>
      <c r="AM11" s="223">
        <f t="shared" si="6"/>
        <v>895.87</v>
      </c>
      <c r="AN11" s="30"/>
    </row>
    <row r="12" spans="1:39" s="144" customFormat="1" ht="15">
      <c r="A12" s="5"/>
      <c r="B12" s="5">
        <v>190</v>
      </c>
      <c r="C12" s="199">
        <f>C10+100</f>
        <v>500</v>
      </c>
      <c r="D12" s="151">
        <v>441</v>
      </c>
      <c r="E12" s="152">
        <f t="shared" si="0"/>
        <v>1.1337868480725624</v>
      </c>
      <c r="F12" s="152">
        <f t="shared" si="19"/>
        <v>510</v>
      </c>
      <c r="G12" s="153">
        <f t="shared" si="1"/>
        <v>1.0802721088435374</v>
      </c>
      <c r="H12" s="153">
        <f t="shared" si="7"/>
        <v>0.08027210884353742</v>
      </c>
      <c r="I12" s="153">
        <f t="shared" si="8"/>
        <v>1.1</v>
      </c>
      <c r="J12" s="151">
        <v>1457</v>
      </c>
      <c r="K12" s="154">
        <f>K11</f>
        <v>6590</v>
      </c>
      <c r="L12" s="154">
        <f t="shared" si="9"/>
        <v>3200</v>
      </c>
      <c r="M12" s="152">
        <f t="shared" si="2"/>
        <v>340.8037094281298</v>
      </c>
      <c r="N12" s="154">
        <f t="shared" si="21"/>
        <v>20</v>
      </c>
      <c r="O12" s="151">
        <f t="shared" si="3"/>
        <v>1.4671201814058956</v>
      </c>
      <c r="P12" s="153">
        <f t="shared" si="10"/>
        <v>1.2802721088435374</v>
      </c>
      <c r="Q12" s="152">
        <f t="shared" si="22"/>
        <v>100</v>
      </c>
      <c r="R12" s="152">
        <f t="shared" si="11"/>
        <v>1557</v>
      </c>
      <c r="S12" s="190">
        <f>K12-J12</f>
        <v>5133</v>
      </c>
      <c r="T12" s="155" t="str">
        <f t="shared" si="13"/>
        <v>1300</v>
      </c>
      <c r="U12" s="156">
        <f t="shared" si="13"/>
        <v>3200</v>
      </c>
      <c r="V12" s="208">
        <f t="shared" si="14"/>
        <v>3200</v>
      </c>
      <c r="W12" s="199">
        <v>416</v>
      </c>
      <c r="X12" s="152">
        <f t="shared" si="4"/>
        <v>1.2019230769230769</v>
      </c>
      <c r="Y12" s="153">
        <f t="shared" si="15"/>
        <v>1.1211538461538462</v>
      </c>
      <c r="Z12" s="153">
        <f t="shared" si="16"/>
        <v>0.12115384615384617</v>
      </c>
      <c r="AA12" s="153">
        <f t="shared" si="17"/>
        <v>1.1500000000000001</v>
      </c>
      <c r="AB12" s="216">
        <v>1380</v>
      </c>
      <c r="AC12" s="140">
        <f t="shared" si="23"/>
        <v>3200</v>
      </c>
      <c r="AD12" s="140">
        <f>AD11</f>
        <v>6648</v>
      </c>
      <c r="AE12" s="143">
        <f>AD12-AB12</f>
        <v>5268</v>
      </c>
      <c r="AF12" s="141" t="str">
        <f t="shared" si="25"/>
        <v>1300</v>
      </c>
      <c r="AG12" s="142">
        <f t="shared" si="18"/>
        <v>3200</v>
      </c>
      <c r="AH12" s="139">
        <v>190</v>
      </c>
      <c r="AJ12" s="222">
        <f t="shared" si="26"/>
        <v>0.44999999999999996</v>
      </c>
      <c r="AK12" s="69">
        <v>982</v>
      </c>
      <c r="AL12" s="223">
        <v>897</v>
      </c>
      <c r="AM12" s="223">
        <f t="shared" si="6"/>
        <v>991.82</v>
      </c>
    </row>
    <row r="13" spans="1:39" ht="12.75">
      <c r="A13" s="5"/>
      <c r="B13" s="26" t="s">
        <v>23</v>
      </c>
      <c r="C13" s="198">
        <f>C12+50</f>
        <v>550</v>
      </c>
      <c r="D13" s="63">
        <f>D14</f>
        <v>452</v>
      </c>
      <c r="E13" s="60">
        <f t="shared" si="0"/>
        <v>1.2168141592920354</v>
      </c>
      <c r="F13" s="60">
        <f t="shared" si="19"/>
        <v>510</v>
      </c>
      <c r="G13" s="61">
        <f t="shared" si="1"/>
        <v>1.1300884955752213</v>
      </c>
      <c r="H13" s="61">
        <f t="shared" si="7"/>
        <v>0.13008849557522129</v>
      </c>
      <c r="I13" s="61">
        <f t="shared" si="8"/>
        <v>1.1500000000000001</v>
      </c>
      <c r="J13" s="63">
        <v>1547</v>
      </c>
      <c r="K13" s="63">
        <f aca="true" t="shared" si="27" ref="K13:K21">K12</f>
        <v>6590</v>
      </c>
      <c r="L13" s="255">
        <f t="shared" si="9"/>
        <v>3200</v>
      </c>
      <c r="M13" s="60">
        <f t="shared" si="2"/>
        <v>354.80494766888677</v>
      </c>
      <c r="N13" s="63">
        <f t="shared" si="21"/>
        <v>20</v>
      </c>
      <c r="O13" s="59">
        <f t="shared" si="3"/>
        <v>1.5501474926253687</v>
      </c>
      <c r="P13" s="61">
        <f t="shared" si="10"/>
        <v>1.3300884955752212</v>
      </c>
      <c r="Q13" s="60">
        <f t="shared" si="22"/>
        <v>100</v>
      </c>
      <c r="R13" s="60">
        <f t="shared" si="11"/>
        <v>1647</v>
      </c>
      <c r="S13" s="189">
        <f aca="true" t="shared" si="28" ref="S13:S21">K13-J13</f>
        <v>5043</v>
      </c>
      <c r="T13" s="64" t="str">
        <f t="shared" si="13"/>
        <v>1300</v>
      </c>
      <c r="U13" s="65">
        <f t="shared" si="13"/>
        <v>3200</v>
      </c>
      <c r="V13" s="207">
        <f t="shared" si="14"/>
        <v>3200</v>
      </c>
      <c r="W13" s="214">
        <f>W14</f>
        <v>423</v>
      </c>
      <c r="X13" s="60">
        <f t="shared" si="4"/>
        <v>1.3002364066193854</v>
      </c>
      <c r="Y13" s="61">
        <f t="shared" si="15"/>
        <v>1.1801418439716314</v>
      </c>
      <c r="Z13" s="61">
        <f t="shared" si="16"/>
        <v>0.18014184397163135</v>
      </c>
      <c r="AA13" s="61">
        <f t="shared" si="17"/>
        <v>1.2000000000000002</v>
      </c>
      <c r="AB13" s="215">
        <v>1460</v>
      </c>
      <c r="AC13" s="27">
        <f t="shared" si="23"/>
        <v>3200</v>
      </c>
      <c r="AD13" s="27">
        <f aca="true" t="shared" si="29" ref="AD13:AD21">AD12</f>
        <v>6648</v>
      </c>
      <c r="AE13" s="25">
        <f aca="true" t="shared" si="30" ref="AE13:AE21">AD13-AB13</f>
        <v>5188</v>
      </c>
      <c r="AF13" s="33" t="str">
        <f t="shared" si="25"/>
        <v>1300</v>
      </c>
      <c r="AG13" s="34">
        <f>IF((AE13-AF13)&gt;AC13,AC13,(AE13-AF13))</f>
        <v>3200</v>
      </c>
      <c r="AH13" s="26" t="s">
        <v>23</v>
      </c>
      <c r="AI13" s="30"/>
      <c r="AJ13" s="222">
        <f t="shared" si="26"/>
        <v>0.49999999999999994</v>
      </c>
      <c r="AK13" s="69">
        <v>1077</v>
      </c>
      <c r="AL13" s="223">
        <v>980</v>
      </c>
      <c r="AM13" s="223">
        <f t="shared" si="6"/>
        <v>1087.77</v>
      </c>
    </row>
    <row r="14" spans="1:40" ht="12.75">
      <c r="A14" s="36"/>
      <c r="B14" s="25">
        <f>B6-B8-B10-B12</f>
        <v>6590</v>
      </c>
      <c r="C14" s="197">
        <f>C12+100</f>
        <v>600</v>
      </c>
      <c r="D14" s="59">
        <v>452</v>
      </c>
      <c r="E14" s="60">
        <f t="shared" si="0"/>
        <v>1.3274336283185841</v>
      </c>
      <c r="F14" s="60">
        <f t="shared" si="19"/>
        <v>510</v>
      </c>
      <c r="G14" s="61">
        <f t="shared" si="1"/>
        <v>1.1964601769911505</v>
      </c>
      <c r="H14" s="61">
        <f t="shared" si="7"/>
        <v>0.19646017699115048</v>
      </c>
      <c r="I14" s="61">
        <f t="shared" si="8"/>
        <v>1.2000000000000002</v>
      </c>
      <c r="J14" s="59">
        <v>1637</v>
      </c>
      <c r="K14" s="63">
        <f t="shared" si="27"/>
        <v>6590</v>
      </c>
      <c r="L14" s="255">
        <f t="shared" si="9"/>
        <v>3200</v>
      </c>
      <c r="M14" s="60">
        <f t="shared" si="2"/>
        <v>361.27886323268206</v>
      </c>
      <c r="N14" s="63">
        <f t="shared" si="21"/>
        <v>20</v>
      </c>
      <c r="O14" s="59">
        <f t="shared" si="3"/>
        <v>1.6607669616519174</v>
      </c>
      <c r="P14" s="61">
        <f t="shared" si="10"/>
        <v>1.3964601769911504</v>
      </c>
      <c r="Q14" s="60">
        <f t="shared" si="22"/>
        <v>100</v>
      </c>
      <c r="R14" s="60">
        <f t="shared" si="11"/>
        <v>1737</v>
      </c>
      <c r="S14" s="189">
        <f t="shared" si="28"/>
        <v>4953</v>
      </c>
      <c r="T14" s="64" t="str">
        <f t="shared" si="13"/>
        <v>1300</v>
      </c>
      <c r="U14" s="65">
        <f t="shared" si="13"/>
        <v>3200</v>
      </c>
      <c r="V14" s="207">
        <f t="shared" si="14"/>
        <v>3200</v>
      </c>
      <c r="W14" s="212">
        <v>423</v>
      </c>
      <c r="X14" s="60">
        <f t="shared" si="4"/>
        <v>1.4184397163120568</v>
      </c>
      <c r="Y14" s="61">
        <f t="shared" si="15"/>
        <v>1.251063829787234</v>
      </c>
      <c r="Z14" s="61">
        <f t="shared" si="16"/>
        <v>0.25106382978723407</v>
      </c>
      <c r="AA14" s="61">
        <f t="shared" si="17"/>
        <v>1.3</v>
      </c>
      <c r="AB14" s="213">
        <v>1540</v>
      </c>
      <c r="AC14" s="27">
        <f t="shared" si="23"/>
        <v>3200</v>
      </c>
      <c r="AD14" s="27">
        <f t="shared" si="29"/>
        <v>6648</v>
      </c>
      <c r="AE14" s="25">
        <f t="shared" si="30"/>
        <v>5108</v>
      </c>
      <c r="AF14" s="33" t="str">
        <f t="shared" si="25"/>
        <v>1300</v>
      </c>
      <c r="AG14" s="34">
        <f aca="true" t="shared" si="31" ref="AG14:AG22">IF((AE14-AF14)&gt;AC14,AC14,(AE14-AF14))</f>
        <v>3200</v>
      </c>
      <c r="AH14" s="25">
        <f>AH6-AH8-AH10-AH12</f>
        <v>6648</v>
      </c>
      <c r="AJ14" s="222">
        <f t="shared" si="26"/>
        <v>0.5499999999999999</v>
      </c>
      <c r="AK14" s="69">
        <v>1172</v>
      </c>
      <c r="AL14" s="223">
        <v>1060</v>
      </c>
      <c r="AM14" s="223">
        <f t="shared" si="6"/>
        <v>1183.72</v>
      </c>
      <c r="AN14" s="30"/>
    </row>
    <row r="15" spans="1:39" s="30" customFormat="1" ht="15.75">
      <c r="A15" s="36" t="s">
        <v>26</v>
      </c>
      <c r="B15" s="25">
        <v>10240</v>
      </c>
      <c r="C15" s="198">
        <f>C14+50</f>
        <v>650</v>
      </c>
      <c r="D15" s="63">
        <f>D16</f>
        <v>462</v>
      </c>
      <c r="E15" s="60">
        <f t="shared" si="0"/>
        <v>1.406926406926407</v>
      </c>
      <c r="F15" s="60">
        <f t="shared" si="19"/>
        <v>510</v>
      </c>
      <c r="G15" s="61">
        <f t="shared" si="1"/>
        <v>1.2441558441558442</v>
      </c>
      <c r="H15" s="61">
        <f t="shared" si="7"/>
        <v>0.24415584415584424</v>
      </c>
      <c r="I15" s="61">
        <f t="shared" si="8"/>
        <v>1.25</v>
      </c>
      <c r="J15" s="63">
        <v>1722</v>
      </c>
      <c r="K15" s="63">
        <f t="shared" si="27"/>
        <v>6590</v>
      </c>
      <c r="L15" s="255">
        <f t="shared" si="9"/>
        <v>3200</v>
      </c>
      <c r="M15" s="60">
        <f t="shared" si="2"/>
        <v>373.5074626865672</v>
      </c>
      <c r="N15" s="63">
        <f t="shared" si="21"/>
        <v>20</v>
      </c>
      <c r="O15" s="59">
        <f t="shared" si="3"/>
        <v>1.7402597402597402</v>
      </c>
      <c r="P15" s="61">
        <f t="shared" si="10"/>
        <v>1.4441558441558442</v>
      </c>
      <c r="Q15" s="60">
        <f t="shared" si="22"/>
        <v>100</v>
      </c>
      <c r="R15" s="60">
        <f t="shared" si="11"/>
        <v>1822</v>
      </c>
      <c r="S15" s="189">
        <f t="shared" si="28"/>
        <v>4868</v>
      </c>
      <c r="T15" s="64" t="str">
        <f t="shared" si="13"/>
        <v>1300</v>
      </c>
      <c r="U15" s="65">
        <f t="shared" si="13"/>
        <v>3200</v>
      </c>
      <c r="V15" s="207">
        <f t="shared" si="14"/>
        <v>3200</v>
      </c>
      <c r="W15" s="214">
        <f>W16</f>
        <v>428</v>
      </c>
      <c r="X15" s="60">
        <f t="shared" si="4"/>
        <v>1.5186915887850467</v>
      </c>
      <c r="Y15" s="61">
        <f t="shared" si="15"/>
        <v>1.311214953271028</v>
      </c>
      <c r="Z15" s="61">
        <f t="shared" si="16"/>
        <v>0.311214953271028</v>
      </c>
      <c r="AA15" s="61">
        <f t="shared" si="17"/>
        <v>1.35</v>
      </c>
      <c r="AB15" s="215">
        <v>1615</v>
      </c>
      <c r="AC15" s="27">
        <f t="shared" si="23"/>
        <v>3200</v>
      </c>
      <c r="AD15" s="27">
        <f t="shared" si="29"/>
        <v>6648</v>
      </c>
      <c r="AE15" s="25">
        <f t="shared" si="30"/>
        <v>5033</v>
      </c>
      <c r="AF15" s="33" t="str">
        <f t="shared" si="25"/>
        <v>1300</v>
      </c>
      <c r="AG15" s="34">
        <f t="shared" si="31"/>
        <v>3200</v>
      </c>
      <c r="AH15" s="27" t="s">
        <v>38</v>
      </c>
      <c r="AJ15" s="236">
        <v>1</v>
      </c>
      <c r="AK15" s="217">
        <v>1267</v>
      </c>
      <c r="AL15" s="217">
        <v>1140</v>
      </c>
      <c r="AM15" s="237">
        <f t="shared" si="6"/>
        <v>1279.67</v>
      </c>
    </row>
    <row r="16" spans="1:39" s="30" customFormat="1" ht="12.75">
      <c r="A16" s="36" t="s">
        <v>27</v>
      </c>
      <c r="B16" s="25">
        <v>9758</v>
      </c>
      <c r="C16" s="197">
        <f>C14+100</f>
        <v>700</v>
      </c>
      <c r="D16" s="59">
        <v>462</v>
      </c>
      <c r="E16" s="60">
        <f t="shared" si="0"/>
        <v>1.5151515151515151</v>
      </c>
      <c r="F16" s="60">
        <f t="shared" si="19"/>
        <v>510</v>
      </c>
      <c r="G16" s="61">
        <f t="shared" si="1"/>
        <v>1.309090909090909</v>
      </c>
      <c r="H16" s="61">
        <f t="shared" si="7"/>
        <v>0.3090909090909091</v>
      </c>
      <c r="I16" s="61">
        <f t="shared" si="8"/>
        <v>1.35</v>
      </c>
      <c r="J16" s="59">
        <v>1887</v>
      </c>
      <c r="K16" s="63">
        <f t="shared" si="27"/>
        <v>6590</v>
      </c>
      <c r="L16" s="255">
        <f t="shared" si="9"/>
        <v>3200</v>
      </c>
      <c r="M16" s="60">
        <f t="shared" si="2"/>
        <v>378.688524590164</v>
      </c>
      <c r="N16" s="63">
        <f t="shared" si="21"/>
        <v>20</v>
      </c>
      <c r="O16" s="59">
        <f t="shared" si="3"/>
        <v>1.8484848484848484</v>
      </c>
      <c r="P16" s="61">
        <f t="shared" si="10"/>
        <v>1.509090909090909</v>
      </c>
      <c r="Q16" s="60">
        <f t="shared" si="22"/>
        <v>100</v>
      </c>
      <c r="R16" s="60">
        <f t="shared" si="11"/>
        <v>1987</v>
      </c>
      <c r="S16" s="189">
        <f t="shared" si="28"/>
        <v>4703</v>
      </c>
      <c r="T16" s="64" t="str">
        <f t="shared" si="13"/>
        <v>1300</v>
      </c>
      <c r="U16" s="65">
        <f t="shared" si="13"/>
        <v>3200</v>
      </c>
      <c r="V16" s="207">
        <f t="shared" si="14"/>
        <v>3200</v>
      </c>
      <c r="W16" s="212">
        <v>428</v>
      </c>
      <c r="X16" s="60">
        <f t="shared" si="4"/>
        <v>1.6355140186915889</v>
      </c>
      <c r="Y16" s="61">
        <f t="shared" si="15"/>
        <v>1.3813084112149534</v>
      </c>
      <c r="Z16" s="61">
        <f t="shared" si="16"/>
        <v>0.3813084112149534</v>
      </c>
      <c r="AA16" s="61">
        <f t="shared" si="17"/>
        <v>1.4000000000000001</v>
      </c>
      <c r="AB16" s="213">
        <v>1765</v>
      </c>
      <c r="AC16" s="27">
        <f t="shared" si="23"/>
        <v>3200</v>
      </c>
      <c r="AD16" s="27">
        <f t="shared" si="29"/>
        <v>6648</v>
      </c>
      <c r="AE16" s="25">
        <f t="shared" si="30"/>
        <v>4883</v>
      </c>
      <c r="AF16" s="33" t="str">
        <f t="shared" si="25"/>
        <v>1300</v>
      </c>
      <c r="AG16" s="34">
        <f t="shared" si="31"/>
        <v>3200</v>
      </c>
      <c r="AH16" s="27">
        <v>3200</v>
      </c>
      <c r="AJ16" s="222">
        <f t="shared" si="26"/>
        <v>1.05</v>
      </c>
      <c r="AK16" s="69">
        <v>1362</v>
      </c>
      <c r="AL16" s="223">
        <v>1220</v>
      </c>
      <c r="AM16" s="223">
        <f t="shared" si="6"/>
        <v>1375.6200000000001</v>
      </c>
    </row>
    <row r="17" spans="1:39" s="30" customFormat="1" ht="12.75">
      <c r="A17" s="36" t="s">
        <v>28</v>
      </c>
      <c r="B17" s="18">
        <v>9928</v>
      </c>
      <c r="C17" s="198">
        <f>C16+50</f>
        <v>750</v>
      </c>
      <c r="D17" s="62">
        <f>D18</f>
        <v>466</v>
      </c>
      <c r="E17" s="60">
        <f t="shared" si="0"/>
        <v>1.609442060085837</v>
      </c>
      <c r="F17" s="60">
        <f t="shared" si="19"/>
        <v>510</v>
      </c>
      <c r="G17" s="61">
        <f t="shared" si="1"/>
        <v>1.3656652360515023</v>
      </c>
      <c r="H17" s="61">
        <f t="shared" si="7"/>
        <v>0.36566523605150225</v>
      </c>
      <c r="I17" s="61">
        <f t="shared" si="8"/>
        <v>1.4000000000000001</v>
      </c>
      <c r="J17" s="69">
        <v>1967</v>
      </c>
      <c r="K17" s="62">
        <f t="shared" si="27"/>
        <v>6590</v>
      </c>
      <c r="L17" s="62">
        <f t="shared" si="9"/>
        <v>3123</v>
      </c>
      <c r="M17" s="60">
        <f t="shared" si="2"/>
        <v>386.04565537555226</v>
      </c>
      <c r="N17" s="63">
        <f t="shared" si="21"/>
        <v>20</v>
      </c>
      <c r="O17" s="59">
        <f t="shared" si="3"/>
        <v>1.9427753934191703</v>
      </c>
      <c r="P17" s="61">
        <f t="shared" si="10"/>
        <v>1.5656652360515022</v>
      </c>
      <c r="Q17" s="60">
        <f t="shared" si="22"/>
        <v>100</v>
      </c>
      <c r="R17" s="60">
        <f t="shared" si="11"/>
        <v>2067</v>
      </c>
      <c r="S17" s="189">
        <f t="shared" si="28"/>
        <v>4623</v>
      </c>
      <c r="T17" s="64" t="str">
        <f t="shared" si="13"/>
        <v>1300</v>
      </c>
      <c r="U17" s="65">
        <f t="shared" si="13"/>
        <v>3200</v>
      </c>
      <c r="V17" s="207">
        <f t="shared" si="14"/>
        <v>3200</v>
      </c>
      <c r="W17" s="214">
        <f>W18</f>
        <v>432</v>
      </c>
      <c r="X17" s="60">
        <f t="shared" si="4"/>
        <v>1.7361111111111112</v>
      </c>
      <c r="Y17" s="61">
        <f t="shared" si="15"/>
        <v>1.4416666666666667</v>
      </c>
      <c r="Z17" s="61">
        <f t="shared" si="16"/>
        <v>0.44166666666666665</v>
      </c>
      <c r="AA17" s="61">
        <f t="shared" si="17"/>
        <v>1.4500000000000002</v>
      </c>
      <c r="AB17" s="215">
        <v>1840</v>
      </c>
      <c r="AC17" s="27">
        <f t="shared" si="23"/>
        <v>3200</v>
      </c>
      <c r="AD17" s="27">
        <f t="shared" si="29"/>
        <v>6648</v>
      </c>
      <c r="AE17" s="25">
        <f t="shared" si="30"/>
        <v>4808</v>
      </c>
      <c r="AF17" s="33" t="str">
        <f t="shared" si="25"/>
        <v>1300</v>
      </c>
      <c r="AG17" s="34">
        <f t="shared" si="31"/>
        <v>3200</v>
      </c>
      <c r="AJ17" s="222">
        <f t="shared" si="26"/>
        <v>1.1</v>
      </c>
      <c r="AK17" s="69">
        <v>1457</v>
      </c>
      <c r="AL17" s="223">
        <v>1300</v>
      </c>
      <c r="AM17" s="223">
        <f t="shared" si="6"/>
        <v>1471.57</v>
      </c>
    </row>
    <row r="18" spans="1:40" ht="12.75">
      <c r="A18" s="36" t="s">
        <v>29</v>
      </c>
      <c r="B18" s="18">
        <v>10440</v>
      </c>
      <c r="C18" s="197">
        <f>C16+100</f>
        <v>800</v>
      </c>
      <c r="D18" s="59">
        <v>466</v>
      </c>
      <c r="E18" s="60">
        <f t="shared" si="0"/>
        <v>1.7167381974248928</v>
      </c>
      <c r="F18" s="60">
        <f t="shared" si="19"/>
        <v>510</v>
      </c>
      <c r="G18" s="61">
        <f t="shared" si="1"/>
        <v>1.4300429184549357</v>
      </c>
      <c r="H18" s="61">
        <f t="shared" si="7"/>
        <v>0.4300429184549357</v>
      </c>
      <c r="I18" s="61">
        <f t="shared" si="8"/>
        <v>1.4500000000000002</v>
      </c>
      <c r="J18" s="59">
        <v>2047</v>
      </c>
      <c r="K18" s="63">
        <f t="shared" si="27"/>
        <v>6590</v>
      </c>
      <c r="L18" s="63">
        <f t="shared" si="9"/>
        <v>3043</v>
      </c>
      <c r="M18" s="60">
        <f t="shared" si="2"/>
        <v>390.2302861130495</v>
      </c>
      <c r="N18" s="63">
        <f t="shared" si="21"/>
        <v>20</v>
      </c>
      <c r="O18" s="59">
        <f t="shared" si="3"/>
        <v>2.0500715307582262</v>
      </c>
      <c r="P18" s="61">
        <f t="shared" si="10"/>
        <v>2.0300429184549356</v>
      </c>
      <c r="Q18" s="60">
        <f t="shared" si="22"/>
        <v>100</v>
      </c>
      <c r="R18" s="60">
        <f t="shared" si="11"/>
        <v>2147</v>
      </c>
      <c r="S18" s="189">
        <f t="shared" si="28"/>
        <v>4543</v>
      </c>
      <c r="T18" s="64" t="str">
        <f t="shared" si="13"/>
        <v>1300</v>
      </c>
      <c r="U18" s="65">
        <f t="shared" si="13"/>
        <v>3200</v>
      </c>
      <c r="V18" s="207">
        <f t="shared" si="14"/>
        <v>3200</v>
      </c>
      <c r="W18" s="212">
        <v>432</v>
      </c>
      <c r="X18" s="60">
        <f t="shared" si="4"/>
        <v>1.8518518518518519</v>
      </c>
      <c r="Y18" s="61">
        <f t="shared" si="15"/>
        <v>1.511111111111111</v>
      </c>
      <c r="Z18" s="61">
        <f t="shared" si="16"/>
        <v>0.5111111111111111</v>
      </c>
      <c r="AA18" s="61">
        <f t="shared" si="17"/>
        <v>1.55</v>
      </c>
      <c r="AB18" s="213">
        <v>1985</v>
      </c>
      <c r="AC18" s="27">
        <f t="shared" si="23"/>
        <v>3200</v>
      </c>
      <c r="AD18" s="27">
        <f t="shared" si="29"/>
        <v>6648</v>
      </c>
      <c r="AE18" s="25">
        <f t="shared" si="30"/>
        <v>4663</v>
      </c>
      <c r="AF18" s="33" t="str">
        <f t="shared" si="25"/>
        <v>1300</v>
      </c>
      <c r="AG18" s="34">
        <f t="shared" si="31"/>
        <v>3200</v>
      </c>
      <c r="AH18" s="30"/>
      <c r="AI18" s="30"/>
      <c r="AJ18" s="222">
        <f t="shared" si="26"/>
        <v>1.1500000000000001</v>
      </c>
      <c r="AK18" s="69">
        <v>1547</v>
      </c>
      <c r="AL18" s="223">
        <v>1380</v>
      </c>
      <c r="AM18" s="223">
        <f t="shared" si="6"/>
        <v>1562.47</v>
      </c>
      <c r="AN18" s="30"/>
    </row>
    <row r="19" spans="1:39" ht="12.75">
      <c r="A19" s="36" t="s">
        <v>30</v>
      </c>
      <c r="B19" s="18">
        <v>3200</v>
      </c>
      <c r="C19" s="198">
        <f>C18+50</f>
        <v>850</v>
      </c>
      <c r="D19" s="62">
        <f>D20</f>
        <v>470</v>
      </c>
      <c r="E19" s="60">
        <f t="shared" si="0"/>
        <v>1.8085106382978724</v>
      </c>
      <c r="F19" s="60">
        <f t="shared" si="19"/>
        <v>510</v>
      </c>
      <c r="G19" s="61">
        <f t="shared" si="1"/>
        <v>1.4851063829787234</v>
      </c>
      <c r="H19" s="61">
        <f t="shared" si="7"/>
        <v>0.48510638297872344</v>
      </c>
      <c r="I19" s="61">
        <f t="shared" si="8"/>
        <v>1.5</v>
      </c>
      <c r="J19" s="63">
        <v>2122</v>
      </c>
      <c r="K19" s="63">
        <f t="shared" si="27"/>
        <v>6590</v>
      </c>
      <c r="L19" s="63">
        <f t="shared" si="9"/>
        <v>2968</v>
      </c>
      <c r="M19" s="60">
        <f t="shared" si="2"/>
        <v>396.85430463576154</v>
      </c>
      <c r="N19" s="63">
        <f t="shared" si="21"/>
        <v>20</v>
      </c>
      <c r="O19" s="59">
        <f t="shared" si="3"/>
        <v>2.141843971631206</v>
      </c>
      <c r="P19" s="61">
        <f t="shared" si="10"/>
        <v>2.0851063829787235</v>
      </c>
      <c r="Q19" s="60">
        <f t="shared" si="22"/>
        <v>100</v>
      </c>
      <c r="R19" s="60">
        <f t="shared" si="11"/>
        <v>2222</v>
      </c>
      <c r="S19" s="189">
        <f t="shared" si="28"/>
        <v>4468</v>
      </c>
      <c r="T19" s="64" t="str">
        <f t="shared" si="13"/>
        <v>1300</v>
      </c>
      <c r="U19" s="65">
        <f t="shared" si="13"/>
        <v>3200</v>
      </c>
      <c r="V19" s="207">
        <f t="shared" si="14"/>
        <v>3168</v>
      </c>
      <c r="W19" s="214">
        <f>W20</f>
        <v>436</v>
      </c>
      <c r="X19" s="60">
        <f t="shared" si="4"/>
        <v>1.9495412844036697</v>
      </c>
      <c r="Y19" s="61">
        <f t="shared" si="15"/>
        <v>1.569724770642202</v>
      </c>
      <c r="Z19" s="61">
        <f t="shared" si="16"/>
        <v>0.569724770642202</v>
      </c>
      <c r="AA19" s="61">
        <f t="shared" si="17"/>
        <v>2</v>
      </c>
      <c r="AB19" s="215">
        <v>2055</v>
      </c>
      <c r="AC19" s="27">
        <f t="shared" si="23"/>
        <v>3200</v>
      </c>
      <c r="AD19" s="27">
        <f t="shared" si="29"/>
        <v>6648</v>
      </c>
      <c r="AE19" s="25">
        <f t="shared" si="30"/>
        <v>4593</v>
      </c>
      <c r="AF19" s="33" t="str">
        <f t="shared" si="25"/>
        <v>1300</v>
      </c>
      <c r="AG19" s="34">
        <f t="shared" si="31"/>
        <v>3200</v>
      </c>
      <c r="AH19" s="30"/>
      <c r="AI19" s="30"/>
      <c r="AJ19" s="222">
        <f t="shared" si="26"/>
        <v>1.2000000000000002</v>
      </c>
      <c r="AK19" s="69">
        <v>1637</v>
      </c>
      <c r="AL19" s="223">
        <v>1460</v>
      </c>
      <c r="AM19" s="223">
        <f t="shared" si="6"/>
        <v>1653.3700000000001</v>
      </c>
    </row>
    <row r="20" spans="1:40" ht="12.75">
      <c r="A20" s="35" t="s">
        <v>69</v>
      </c>
      <c r="B20" s="18">
        <v>1500</v>
      </c>
      <c r="C20" s="197">
        <f>C18+100</f>
        <v>900</v>
      </c>
      <c r="D20" s="59">
        <v>470</v>
      </c>
      <c r="E20" s="60">
        <f t="shared" si="0"/>
        <v>1.9148936170212767</v>
      </c>
      <c r="F20" s="60">
        <f t="shared" si="19"/>
        <v>510</v>
      </c>
      <c r="G20" s="61">
        <f t="shared" si="1"/>
        <v>1.548936170212766</v>
      </c>
      <c r="H20" s="61">
        <f t="shared" si="7"/>
        <v>0.548936170212766</v>
      </c>
      <c r="I20" s="61">
        <f t="shared" si="8"/>
        <v>1.55</v>
      </c>
      <c r="J20" s="59">
        <v>2197</v>
      </c>
      <c r="K20" s="63">
        <f t="shared" si="27"/>
        <v>6590</v>
      </c>
      <c r="L20" s="63">
        <f t="shared" si="9"/>
        <v>2893</v>
      </c>
      <c r="M20" s="60">
        <f t="shared" si="2"/>
        <v>400.3154574132492</v>
      </c>
      <c r="N20" s="63">
        <f t="shared" si="21"/>
        <v>20</v>
      </c>
      <c r="O20" s="59">
        <f t="shared" si="3"/>
        <v>2.24822695035461</v>
      </c>
      <c r="P20" s="61">
        <f t="shared" si="10"/>
        <v>2.148936170212766</v>
      </c>
      <c r="Q20" s="60">
        <f t="shared" si="22"/>
        <v>100</v>
      </c>
      <c r="R20" s="60">
        <f t="shared" si="11"/>
        <v>2297</v>
      </c>
      <c r="S20" s="189">
        <f t="shared" si="28"/>
        <v>4393</v>
      </c>
      <c r="T20" s="64" t="str">
        <f t="shared" si="13"/>
        <v>1300</v>
      </c>
      <c r="U20" s="65">
        <f t="shared" si="13"/>
        <v>3200</v>
      </c>
      <c r="V20" s="207">
        <f t="shared" si="14"/>
        <v>3093</v>
      </c>
      <c r="W20" s="212">
        <v>436</v>
      </c>
      <c r="X20" s="60">
        <f t="shared" si="4"/>
        <v>2.0642201834862384</v>
      </c>
      <c r="Y20" s="61">
        <f t="shared" si="15"/>
        <v>2.038532110091743</v>
      </c>
      <c r="Z20" s="61">
        <f t="shared" si="16"/>
        <v>0.038532110091742844</v>
      </c>
      <c r="AA20" s="61">
        <f t="shared" si="17"/>
        <v>2.0500000000000003</v>
      </c>
      <c r="AB20" s="213">
        <v>2125</v>
      </c>
      <c r="AC20" s="27">
        <f t="shared" si="23"/>
        <v>3200</v>
      </c>
      <c r="AD20" s="27">
        <f t="shared" si="29"/>
        <v>6648</v>
      </c>
      <c r="AE20" s="25">
        <f t="shared" si="30"/>
        <v>4523</v>
      </c>
      <c r="AF20" s="33" t="str">
        <f t="shared" si="25"/>
        <v>1300</v>
      </c>
      <c r="AG20" s="34">
        <f t="shared" si="31"/>
        <v>3200</v>
      </c>
      <c r="AH20" s="30"/>
      <c r="AI20" s="30"/>
      <c r="AJ20" s="222">
        <f t="shared" si="26"/>
        <v>1.2500000000000002</v>
      </c>
      <c r="AK20" s="69">
        <v>1722</v>
      </c>
      <c r="AL20" s="223">
        <v>1540</v>
      </c>
      <c r="AM20" s="223">
        <f t="shared" si="6"/>
        <v>1739.22</v>
      </c>
      <c r="AN20" s="30"/>
    </row>
    <row r="21" spans="1:40" ht="15">
      <c r="A21" s="27"/>
      <c r="C21" s="198">
        <f>C20+50</f>
        <v>950</v>
      </c>
      <c r="D21" s="63">
        <f>D22</f>
        <v>472</v>
      </c>
      <c r="E21" s="60">
        <f t="shared" si="0"/>
        <v>2.01271186440678</v>
      </c>
      <c r="F21" s="60">
        <f t="shared" si="19"/>
        <v>510</v>
      </c>
      <c r="G21" s="61">
        <f t="shared" si="1"/>
        <v>2.0076271186440677</v>
      </c>
      <c r="H21" s="61">
        <f t="shared" si="7"/>
        <v>0.007627118644067732</v>
      </c>
      <c r="I21" s="61">
        <f t="shared" si="8"/>
        <v>2.0500000000000003</v>
      </c>
      <c r="J21" s="63">
        <v>2347</v>
      </c>
      <c r="K21" s="63">
        <f t="shared" si="27"/>
        <v>6590</v>
      </c>
      <c r="L21" s="63">
        <f t="shared" si="9"/>
        <v>2743</v>
      </c>
      <c r="M21" s="60">
        <f t="shared" si="2"/>
        <v>404.9367850692353</v>
      </c>
      <c r="N21" s="63">
        <f t="shared" si="21"/>
        <v>20</v>
      </c>
      <c r="O21" s="59">
        <f t="shared" si="3"/>
        <v>2.3460451977401133</v>
      </c>
      <c r="P21" s="61">
        <f t="shared" si="10"/>
        <v>2.207627118644068</v>
      </c>
      <c r="Q21" s="60">
        <f t="shared" si="22"/>
        <v>100</v>
      </c>
      <c r="R21" s="60">
        <f t="shared" si="11"/>
        <v>2447</v>
      </c>
      <c r="S21" s="189">
        <f t="shared" si="28"/>
        <v>4243</v>
      </c>
      <c r="T21" s="64" t="str">
        <f t="shared" si="13"/>
        <v>1300</v>
      </c>
      <c r="U21" s="65">
        <f t="shared" si="13"/>
        <v>3200</v>
      </c>
      <c r="V21" s="207">
        <f t="shared" si="14"/>
        <v>2943</v>
      </c>
      <c r="W21" s="214">
        <f>W22</f>
        <v>439</v>
      </c>
      <c r="X21" s="60">
        <f t="shared" si="4"/>
        <v>2.164009111617312</v>
      </c>
      <c r="Y21" s="61">
        <f t="shared" si="15"/>
        <v>2.0984054669703873</v>
      </c>
      <c r="Z21" s="61">
        <f t="shared" si="16"/>
        <v>0.09840546697038732</v>
      </c>
      <c r="AA21" s="61">
        <f t="shared" si="17"/>
        <v>2.1</v>
      </c>
      <c r="AB21" s="215">
        <v>2195</v>
      </c>
      <c r="AC21" s="27">
        <f t="shared" si="23"/>
        <v>3200</v>
      </c>
      <c r="AD21" s="27">
        <f t="shared" si="29"/>
        <v>6648</v>
      </c>
      <c r="AE21" s="25">
        <f t="shared" si="30"/>
        <v>4453</v>
      </c>
      <c r="AF21" s="33" t="str">
        <f t="shared" si="25"/>
        <v>1300</v>
      </c>
      <c r="AG21" s="34">
        <f t="shared" si="31"/>
        <v>3153</v>
      </c>
      <c r="AH21" s="30"/>
      <c r="AI21" s="30"/>
      <c r="AJ21" s="235">
        <f t="shared" si="26"/>
        <v>1.3000000000000003</v>
      </c>
      <c r="AK21" s="216">
        <v>1807</v>
      </c>
      <c r="AL21" s="216">
        <v>1615</v>
      </c>
      <c r="AM21" s="234">
        <f t="shared" si="6"/>
        <v>1825.07</v>
      </c>
      <c r="AN21" s="30"/>
    </row>
    <row r="22" spans="1:40" ht="15.75">
      <c r="A22" s="27"/>
      <c r="B22" s="25"/>
      <c r="C22" s="200">
        <f>C20+100</f>
        <v>1000</v>
      </c>
      <c r="D22" s="157">
        <v>472</v>
      </c>
      <c r="E22" s="158">
        <f t="shared" si="0"/>
        <v>2.1186440677966103</v>
      </c>
      <c r="F22" s="158">
        <f t="shared" si="19"/>
        <v>510</v>
      </c>
      <c r="G22" s="159">
        <f t="shared" si="1"/>
        <v>2.071186440677966</v>
      </c>
      <c r="H22" s="159">
        <f t="shared" si="7"/>
        <v>0.07118644067796609</v>
      </c>
      <c r="I22" s="159">
        <f t="shared" si="8"/>
        <v>2.1</v>
      </c>
      <c r="J22" s="157">
        <v>2422</v>
      </c>
      <c r="K22" s="160">
        <f>K21</f>
        <v>6590</v>
      </c>
      <c r="L22" s="160">
        <f t="shared" si="9"/>
        <v>2668</v>
      </c>
      <c r="M22" s="158">
        <f t="shared" si="2"/>
        <v>407.8341013824884</v>
      </c>
      <c r="N22" s="161">
        <f t="shared" si="21"/>
        <v>20</v>
      </c>
      <c r="O22" s="157">
        <f t="shared" si="3"/>
        <v>2.451977401129944</v>
      </c>
      <c r="P22" s="159">
        <f t="shared" si="10"/>
        <v>2.2711864406779663</v>
      </c>
      <c r="Q22" s="158">
        <f t="shared" si="22"/>
        <v>100</v>
      </c>
      <c r="R22" s="158">
        <f t="shared" si="11"/>
        <v>2522</v>
      </c>
      <c r="S22" s="191">
        <f>K22-J22</f>
        <v>4168</v>
      </c>
      <c r="T22" s="162" t="str">
        <f t="shared" si="13"/>
        <v>1300</v>
      </c>
      <c r="U22" s="163">
        <f t="shared" si="13"/>
        <v>3200</v>
      </c>
      <c r="V22" s="209">
        <f t="shared" si="14"/>
        <v>2868</v>
      </c>
      <c r="W22" s="200">
        <v>439</v>
      </c>
      <c r="X22" s="158">
        <f t="shared" si="4"/>
        <v>2.277904328018223</v>
      </c>
      <c r="Y22" s="159">
        <f t="shared" si="15"/>
        <v>2.1667425968109337</v>
      </c>
      <c r="Z22" s="159">
        <f t="shared" si="16"/>
        <v>0.16674259681093373</v>
      </c>
      <c r="AA22" s="159">
        <f t="shared" si="17"/>
        <v>2.2</v>
      </c>
      <c r="AB22" s="217">
        <v>2335</v>
      </c>
      <c r="AC22" s="27">
        <f t="shared" si="23"/>
        <v>3200</v>
      </c>
      <c r="AD22" s="5">
        <f>AD21</f>
        <v>6648</v>
      </c>
      <c r="AE22" s="26">
        <f>AD22-AB22</f>
        <v>4313</v>
      </c>
      <c r="AF22" s="33" t="str">
        <f t="shared" si="25"/>
        <v>1300</v>
      </c>
      <c r="AG22" s="34">
        <f t="shared" si="31"/>
        <v>3013</v>
      </c>
      <c r="AH22" s="30"/>
      <c r="AI22" s="30"/>
      <c r="AJ22" s="222">
        <f t="shared" si="26"/>
        <v>1.3500000000000003</v>
      </c>
      <c r="AK22" s="69">
        <v>1887</v>
      </c>
      <c r="AL22" s="223">
        <v>1690</v>
      </c>
      <c r="AM22" s="223">
        <f>AK22*1.015</f>
        <v>1915.3049999999998</v>
      </c>
      <c r="AN22" s="30"/>
    </row>
    <row r="23" spans="1:40" ht="12.75">
      <c r="A23" s="27"/>
      <c r="B23" s="25"/>
      <c r="C23" s="198">
        <f>C22+50</f>
        <v>1050</v>
      </c>
      <c r="D23" s="63">
        <f>D24</f>
        <v>473</v>
      </c>
      <c r="E23" s="60">
        <f t="shared" si="0"/>
        <v>2.219873150105708</v>
      </c>
      <c r="F23" s="60">
        <f t="shared" si="19"/>
        <v>510</v>
      </c>
      <c r="G23" s="61">
        <f t="shared" si="1"/>
        <v>2.1319238900634248</v>
      </c>
      <c r="H23" s="61">
        <f t="shared" si="7"/>
        <v>0.13192389006342475</v>
      </c>
      <c r="I23" s="61">
        <f t="shared" si="8"/>
        <v>2.15</v>
      </c>
      <c r="J23" s="63">
        <v>2497</v>
      </c>
      <c r="K23" s="63">
        <f aca="true" t="shared" si="32" ref="K23:K35">K22</f>
        <v>6590</v>
      </c>
      <c r="L23" s="63">
        <f t="shared" si="9"/>
        <v>2593</v>
      </c>
      <c r="M23" s="60">
        <f t="shared" si="2"/>
        <v>411.24758487441346</v>
      </c>
      <c r="N23" s="63">
        <f t="shared" si="21"/>
        <v>20</v>
      </c>
      <c r="O23" s="59">
        <f t="shared" si="3"/>
        <v>2.5532064834390416</v>
      </c>
      <c r="P23" s="61">
        <f t="shared" si="10"/>
        <v>2.331923890063425</v>
      </c>
      <c r="Q23" s="60">
        <f t="shared" si="22"/>
        <v>100</v>
      </c>
      <c r="R23" s="60">
        <f t="shared" si="11"/>
        <v>2597</v>
      </c>
      <c r="S23" s="189">
        <f aca="true" t="shared" si="33" ref="S23:S28">K23-J23</f>
        <v>4093</v>
      </c>
      <c r="T23" s="64" t="str">
        <f t="shared" si="13"/>
        <v>1300</v>
      </c>
      <c r="U23" s="65">
        <f t="shared" si="13"/>
        <v>3200</v>
      </c>
      <c r="V23" s="207">
        <f t="shared" si="14"/>
        <v>2793</v>
      </c>
      <c r="W23" s="214">
        <f>W24</f>
        <v>442</v>
      </c>
      <c r="X23" s="60">
        <f t="shared" si="4"/>
        <v>2.3755656108597285</v>
      </c>
      <c r="Y23" s="61">
        <f t="shared" si="15"/>
        <v>2.225339366515837</v>
      </c>
      <c r="Z23" s="61">
        <f t="shared" si="16"/>
        <v>0.2253393665158372</v>
      </c>
      <c r="AA23" s="61">
        <f t="shared" si="17"/>
        <v>2.25</v>
      </c>
      <c r="AB23" s="215">
        <v>2405</v>
      </c>
      <c r="AC23" s="27">
        <f t="shared" si="23"/>
        <v>3200</v>
      </c>
      <c r="AD23" s="27">
        <f aca="true" t="shared" si="34" ref="AD23:AD31">AD22</f>
        <v>6648</v>
      </c>
      <c r="AE23" s="25">
        <f aca="true" t="shared" si="35" ref="AE23:AE31">AD23-AB23</f>
        <v>4243</v>
      </c>
      <c r="AF23" s="33" t="str">
        <f t="shared" si="25"/>
        <v>1300</v>
      </c>
      <c r="AG23" s="34">
        <f>IF((AE23-AF23)&gt;AC23,AC23,(AE23-AF23))</f>
        <v>2943</v>
      </c>
      <c r="AH23" s="30"/>
      <c r="AI23" s="30"/>
      <c r="AJ23" s="222">
        <f t="shared" si="26"/>
        <v>1.4000000000000004</v>
      </c>
      <c r="AK23" s="69">
        <v>1967</v>
      </c>
      <c r="AL23" s="223">
        <v>1765</v>
      </c>
      <c r="AM23" s="223">
        <f>AK23*1.015</f>
        <v>1996.5049999999999</v>
      </c>
      <c r="AN23" s="30"/>
    </row>
    <row r="24" spans="1:40" ht="12.75">
      <c r="A24" s="27"/>
      <c r="B24" s="25"/>
      <c r="C24" s="197">
        <f>C22+100</f>
        <v>1100</v>
      </c>
      <c r="D24" s="59">
        <v>473</v>
      </c>
      <c r="E24" s="60">
        <f t="shared" si="0"/>
        <v>2.3255813953488373</v>
      </c>
      <c r="F24" s="60">
        <f t="shared" si="19"/>
        <v>510</v>
      </c>
      <c r="G24" s="61">
        <f t="shared" si="1"/>
        <v>2.1953488372093024</v>
      </c>
      <c r="H24" s="61">
        <f t="shared" si="7"/>
        <v>0.1953488372093024</v>
      </c>
      <c r="I24" s="61">
        <f t="shared" si="8"/>
        <v>2.2</v>
      </c>
      <c r="J24" s="59">
        <v>2572</v>
      </c>
      <c r="K24" s="63">
        <f t="shared" si="32"/>
        <v>6590</v>
      </c>
      <c r="L24" s="63">
        <f t="shared" si="9"/>
        <v>2518</v>
      </c>
      <c r="M24" s="60">
        <f t="shared" si="2"/>
        <v>413.70262390670547</v>
      </c>
      <c r="N24" s="63">
        <f t="shared" si="21"/>
        <v>20</v>
      </c>
      <c r="O24" s="59">
        <f t="shared" si="3"/>
        <v>2.658914728682171</v>
      </c>
      <c r="P24" s="61">
        <f t="shared" si="10"/>
        <v>2.3953488372093026</v>
      </c>
      <c r="Q24" s="60">
        <f t="shared" si="22"/>
        <v>100</v>
      </c>
      <c r="R24" s="60">
        <f t="shared" si="11"/>
        <v>2672</v>
      </c>
      <c r="S24" s="189">
        <f t="shared" si="33"/>
        <v>4018</v>
      </c>
      <c r="T24" s="64" t="str">
        <f t="shared" si="13"/>
        <v>1300</v>
      </c>
      <c r="U24" s="65">
        <f t="shared" si="13"/>
        <v>3200</v>
      </c>
      <c r="V24" s="207">
        <f t="shared" si="14"/>
        <v>2718</v>
      </c>
      <c r="W24" s="212">
        <v>442</v>
      </c>
      <c r="X24" s="60">
        <f t="shared" si="4"/>
        <v>2.48868778280543</v>
      </c>
      <c r="Y24" s="61">
        <f t="shared" si="15"/>
        <v>2.2932126696832578</v>
      </c>
      <c r="Z24" s="61">
        <f t="shared" si="16"/>
        <v>0.29321266968325777</v>
      </c>
      <c r="AA24" s="61">
        <f t="shared" si="17"/>
        <v>2.3000000000000003</v>
      </c>
      <c r="AB24" s="213">
        <v>2475</v>
      </c>
      <c r="AC24" s="27">
        <f t="shared" si="23"/>
        <v>3200</v>
      </c>
      <c r="AD24" s="27">
        <f t="shared" si="34"/>
        <v>6648</v>
      </c>
      <c r="AE24" s="25">
        <f t="shared" si="35"/>
        <v>4173</v>
      </c>
      <c r="AF24" s="33" t="str">
        <f t="shared" si="25"/>
        <v>1300</v>
      </c>
      <c r="AG24" s="34">
        <f aca="true" t="shared" si="36" ref="AG24:AG32">IF((AE24-AF24)&gt;AC24,AC24,(AE24-AF24))</f>
        <v>2873</v>
      </c>
      <c r="AH24" s="30"/>
      <c r="AI24" s="30"/>
      <c r="AJ24" s="222">
        <f t="shared" si="26"/>
        <v>1.4500000000000004</v>
      </c>
      <c r="AK24" s="69">
        <v>2047</v>
      </c>
      <c r="AL24" s="223">
        <v>1840</v>
      </c>
      <c r="AM24" s="223">
        <f>AK24*1.015</f>
        <v>2077.705</v>
      </c>
      <c r="AN24" s="30"/>
    </row>
    <row r="25" spans="1:39" ht="12.75">
      <c r="A25" s="27"/>
      <c r="B25" s="25"/>
      <c r="C25" s="198">
        <f>C24+50</f>
        <v>1150</v>
      </c>
      <c r="D25" s="63">
        <f>D26</f>
        <v>474</v>
      </c>
      <c r="E25" s="60">
        <f t="shared" si="0"/>
        <v>2.4261603375527425</v>
      </c>
      <c r="F25" s="60">
        <f t="shared" si="19"/>
        <v>510</v>
      </c>
      <c r="G25" s="61">
        <f t="shared" si="1"/>
        <v>2.2556962025316456</v>
      </c>
      <c r="H25" s="61">
        <f t="shared" si="7"/>
        <v>0.2556962025316456</v>
      </c>
      <c r="I25" s="61">
        <f t="shared" si="8"/>
        <v>2.3000000000000003</v>
      </c>
      <c r="J25" s="63">
        <v>2722</v>
      </c>
      <c r="K25" s="63">
        <f t="shared" si="32"/>
        <v>6590</v>
      </c>
      <c r="L25" s="63">
        <f t="shared" si="9"/>
        <v>2368</v>
      </c>
      <c r="M25" s="60">
        <f t="shared" si="2"/>
        <v>416.74311926605503</v>
      </c>
      <c r="N25" s="63">
        <f t="shared" si="21"/>
        <v>20</v>
      </c>
      <c r="O25" s="59">
        <f t="shared" si="3"/>
        <v>2.759493670886076</v>
      </c>
      <c r="P25" s="61">
        <f t="shared" si="10"/>
        <v>2.4556962025316453</v>
      </c>
      <c r="Q25" s="60">
        <f t="shared" si="22"/>
        <v>100</v>
      </c>
      <c r="R25" s="60">
        <f t="shared" si="11"/>
        <v>2822</v>
      </c>
      <c r="S25" s="189">
        <f t="shared" si="33"/>
        <v>3868</v>
      </c>
      <c r="T25" s="64" t="str">
        <f t="shared" si="13"/>
        <v>1300</v>
      </c>
      <c r="U25" s="65">
        <f t="shared" si="13"/>
        <v>3200</v>
      </c>
      <c r="V25" s="207">
        <f t="shared" si="14"/>
        <v>2568</v>
      </c>
      <c r="W25" s="214">
        <f>W26</f>
        <v>445</v>
      </c>
      <c r="X25" s="60">
        <f t="shared" si="4"/>
        <v>2.5842696629213484</v>
      </c>
      <c r="Y25" s="61">
        <f t="shared" si="15"/>
        <v>2.350561797752809</v>
      </c>
      <c r="Z25" s="61">
        <f t="shared" si="16"/>
        <v>0.35056179775280905</v>
      </c>
      <c r="AA25" s="61">
        <f t="shared" si="17"/>
        <v>2.4000000000000004</v>
      </c>
      <c r="AB25" s="215">
        <v>2540</v>
      </c>
      <c r="AC25" s="27">
        <f t="shared" si="23"/>
        <v>3200</v>
      </c>
      <c r="AD25" s="27">
        <f t="shared" si="34"/>
        <v>6648</v>
      </c>
      <c r="AE25" s="25">
        <f t="shared" si="35"/>
        <v>4108</v>
      </c>
      <c r="AF25" s="33" t="str">
        <f t="shared" si="25"/>
        <v>1300</v>
      </c>
      <c r="AG25" s="34">
        <f t="shared" si="36"/>
        <v>2808</v>
      </c>
      <c r="AH25" s="30"/>
      <c r="AI25" s="30"/>
      <c r="AJ25" s="222">
        <f t="shared" si="26"/>
        <v>1.5000000000000004</v>
      </c>
      <c r="AK25" s="69">
        <v>2122</v>
      </c>
      <c r="AL25" s="223">
        <v>1915</v>
      </c>
      <c r="AM25" s="223">
        <f>AK25*1.015</f>
        <v>2153.83</v>
      </c>
    </row>
    <row r="26" spans="1:40" ht="12.75">
      <c r="A26" s="18"/>
      <c r="B26" s="25"/>
      <c r="C26" s="197">
        <f>C24+100</f>
        <v>1200</v>
      </c>
      <c r="D26" s="59">
        <v>474</v>
      </c>
      <c r="E26" s="60">
        <f t="shared" si="0"/>
        <v>2.5316455696202533</v>
      </c>
      <c r="F26" s="60">
        <f t="shared" si="19"/>
        <v>510</v>
      </c>
      <c r="G26" s="61">
        <f t="shared" si="1"/>
        <v>2.318987341772152</v>
      </c>
      <c r="H26" s="61">
        <f t="shared" si="7"/>
        <v>0.3189873417721518</v>
      </c>
      <c r="I26" s="61">
        <f t="shared" si="8"/>
        <v>2.35</v>
      </c>
      <c r="J26" s="59">
        <v>2797</v>
      </c>
      <c r="K26" s="63">
        <f t="shared" si="32"/>
        <v>6590</v>
      </c>
      <c r="L26" s="63">
        <f t="shared" si="9"/>
        <v>2293</v>
      </c>
      <c r="M26" s="60">
        <f t="shared" si="2"/>
        <v>418.8512518409425</v>
      </c>
      <c r="N26" s="63">
        <f t="shared" si="21"/>
        <v>20</v>
      </c>
      <c r="O26" s="59">
        <f t="shared" si="3"/>
        <v>2.864978902953587</v>
      </c>
      <c r="P26" s="61">
        <f t="shared" si="10"/>
        <v>2.518987341772152</v>
      </c>
      <c r="Q26" s="60">
        <f t="shared" si="22"/>
        <v>100</v>
      </c>
      <c r="R26" s="60">
        <f t="shared" si="11"/>
        <v>2897</v>
      </c>
      <c r="S26" s="189">
        <f t="shared" si="33"/>
        <v>3793</v>
      </c>
      <c r="T26" s="64" t="str">
        <f t="shared" si="13"/>
        <v>1300</v>
      </c>
      <c r="U26" s="65">
        <f t="shared" si="13"/>
        <v>3200</v>
      </c>
      <c r="V26" s="207">
        <f t="shared" si="14"/>
        <v>2493</v>
      </c>
      <c r="W26" s="212">
        <v>445</v>
      </c>
      <c r="X26" s="60">
        <f t="shared" si="4"/>
        <v>2.696629213483146</v>
      </c>
      <c r="Y26" s="61">
        <f t="shared" si="15"/>
        <v>2.417977528089888</v>
      </c>
      <c r="Z26" s="61">
        <f t="shared" si="16"/>
        <v>0.41797752808988786</v>
      </c>
      <c r="AA26" s="61">
        <f t="shared" si="17"/>
        <v>2.45</v>
      </c>
      <c r="AB26" s="213">
        <v>2670</v>
      </c>
      <c r="AC26" s="27">
        <f t="shared" si="23"/>
        <v>3200</v>
      </c>
      <c r="AD26" s="27">
        <f t="shared" si="34"/>
        <v>6648</v>
      </c>
      <c r="AE26" s="25">
        <f t="shared" si="35"/>
        <v>3978</v>
      </c>
      <c r="AF26" s="33" t="str">
        <f t="shared" si="25"/>
        <v>1300</v>
      </c>
      <c r="AG26" s="34">
        <f t="shared" si="36"/>
        <v>2678</v>
      </c>
      <c r="AH26" s="30"/>
      <c r="AI26" s="30"/>
      <c r="AJ26" s="222">
        <f t="shared" si="26"/>
        <v>1.5500000000000005</v>
      </c>
      <c r="AK26" s="69">
        <v>2197</v>
      </c>
      <c r="AL26" s="223">
        <v>1985</v>
      </c>
      <c r="AM26" s="223">
        <f>AK26*1.015</f>
        <v>2229.955</v>
      </c>
      <c r="AN26" s="30"/>
    </row>
    <row r="27" spans="1:40" ht="15.75">
      <c r="A27" s="27"/>
      <c r="B27" s="25"/>
      <c r="C27" s="198">
        <f>C26+50</f>
        <v>1250</v>
      </c>
      <c r="D27" s="63">
        <f>D28</f>
        <v>474</v>
      </c>
      <c r="E27" s="60">
        <f t="shared" si="0"/>
        <v>2.6371308016877637</v>
      </c>
      <c r="F27" s="60">
        <f t="shared" si="19"/>
        <v>510</v>
      </c>
      <c r="G27" s="61">
        <f t="shared" si="1"/>
        <v>2.382278481012658</v>
      </c>
      <c r="H27" s="61">
        <f t="shared" si="7"/>
        <v>0.38227848101265804</v>
      </c>
      <c r="I27" s="61">
        <f t="shared" si="8"/>
        <v>2.4000000000000004</v>
      </c>
      <c r="J27" s="63">
        <v>2872</v>
      </c>
      <c r="K27" s="63">
        <f t="shared" si="32"/>
        <v>6590</v>
      </c>
      <c r="L27" s="63">
        <f t="shared" si="9"/>
        <v>2218</v>
      </c>
      <c r="M27" s="60">
        <f t="shared" si="2"/>
        <v>420.80965909090907</v>
      </c>
      <c r="N27" s="63">
        <f t="shared" si="21"/>
        <v>20</v>
      </c>
      <c r="O27" s="59">
        <f t="shared" si="3"/>
        <v>2.970464135021097</v>
      </c>
      <c r="P27" s="61">
        <f t="shared" si="10"/>
        <v>2.5822784810126582</v>
      </c>
      <c r="Q27" s="60">
        <f t="shared" si="22"/>
        <v>100</v>
      </c>
      <c r="R27" s="60">
        <f t="shared" si="11"/>
        <v>2972</v>
      </c>
      <c r="S27" s="189">
        <f t="shared" si="33"/>
        <v>3718</v>
      </c>
      <c r="T27" s="64" t="str">
        <f t="shared" si="13"/>
        <v>1300</v>
      </c>
      <c r="U27" s="65">
        <f t="shared" si="13"/>
        <v>3200</v>
      </c>
      <c r="V27" s="207">
        <f t="shared" si="14"/>
        <v>2418</v>
      </c>
      <c r="W27" s="214">
        <f>W28</f>
        <v>447</v>
      </c>
      <c r="X27" s="60">
        <f t="shared" si="4"/>
        <v>2.796420581655481</v>
      </c>
      <c r="Y27" s="61">
        <f t="shared" si="15"/>
        <v>2.477852348993289</v>
      </c>
      <c r="Z27" s="61">
        <f t="shared" si="16"/>
        <v>0.4778523489932889</v>
      </c>
      <c r="AA27" s="61">
        <f t="shared" si="17"/>
        <v>2.5</v>
      </c>
      <c r="AB27" s="215">
        <v>2735</v>
      </c>
      <c r="AC27" s="27">
        <f t="shared" si="23"/>
        <v>3200</v>
      </c>
      <c r="AD27" s="27">
        <f t="shared" si="34"/>
        <v>6648</v>
      </c>
      <c r="AE27" s="25">
        <f t="shared" si="35"/>
        <v>3913</v>
      </c>
      <c r="AF27" s="33" t="str">
        <f t="shared" si="25"/>
        <v>1300</v>
      </c>
      <c r="AG27" s="34">
        <f t="shared" si="36"/>
        <v>2613</v>
      </c>
      <c r="AH27" s="30"/>
      <c r="AI27" s="30"/>
      <c r="AJ27" s="236">
        <v>2</v>
      </c>
      <c r="AK27" s="217">
        <v>2272</v>
      </c>
      <c r="AL27" s="217">
        <v>2055</v>
      </c>
      <c r="AM27" s="237">
        <f>AK27*1.01</f>
        <v>2294.72</v>
      </c>
      <c r="AN27" s="30"/>
    </row>
    <row r="28" spans="1:40" ht="12.75">
      <c r="A28" s="27"/>
      <c r="B28" s="25"/>
      <c r="C28" s="197">
        <f>C26+100</f>
        <v>1300</v>
      </c>
      <c r="D28" s="59">
        <v>474</v>
      </c>
      <c r="E28" s="60">
        <f t="shared" si="0"/>
        <v>2.742616033755274</v>
      </c>
      <c r="F28" s="60">
        <f t="shared" si="19"/>
        <v>510</v>
      </c>
      <c r="G28" s="61">
        <f t="shared" si="1"/>
        <v>2.4455696202531643</v>
      </c>
      <c r="H28" s="61">
        <f t="shared" si="7"/>
        <v>0.44556962025316427</v>
      </c>
      <c r="I28" s="61">
        <f t="shared" si="8"/>
        <v>2.45</v>
      </c>
      <c r="J28" s="59">
        <v>2947</v>
      </c>
      <c r="K28" s="63">
        <f t="shared" si="32"/>
        <v>6590</v>
      </c>
      <c r="L28" s="63">
        <f t="shared" si="9"/>
        <v>2143</v>
      </c>
      <c r="M28" s="60">
        <f t="shared" si="2"/>
        <v>422.6337448559671</v>
      </c>
      <c r="N28" s="63">
        <f t="shared" si="21"/>
        <v>20</v>
      </c>
      <c r="O28" s="59">
        <f t="shared" si="3"/>
        <v>3.0759493670886076</v>
      </c>
      <c r="P28" s="61">
        <f t="shared" si="10"/>
        <v>3.0455696202531644</v>
      </c>
      <c r="Q28" s="60">
        <f t="shared" si="22"/>
        <v>100</v>
      </c>
      <c r="R28" s="60">
        <f t="shared" si="11"/>
        <v>3047</v>
      </c>
      <c r="S28" s="189">
        <f t="shared" si="33"/>
        <v>3643</v>
      </c>
      <c r="T28" s="64" t="str">
        <f t="shared" si="13"/>
        <v>1300</v>
      </c>
      <c r="U28" s="65">
        <f t="shared" si="13"/>
        <v>3200</v>
      </c>
      <c r="V28" s="207">
        <f t="shared" si="14"/>
        <v>2343</v>
      </c>
      <c r="W28" s="212">
        <v>447</v>
      </c>
      <c r="X28" s="60">
        <f t="shared" si="4"/>
        <v>2.9082774049217</v>
      </c>
      <c r="Y28" s="61">
        <f t="shared" si="15"/>
        <v>2.54496644295302</v>
      </c>
      <c r="Z28" s="61">
        <f t="shared" si="16"/>
        <v>0.5449664429530201</v>
      </c>
      <c r="AA28" s="61">
        <f t="shared" si="17"/>
        <v>2.5500000000000003</v>
      </c>
      <c r="AB28" s="213">
        <v>2800</v>
      </c>
      <c r="AC28" s="27">
        <f t="shared" si="23"/>
        <v>3200</v>
      </c>
      <c r="AD28" s="27">
        <f t="shared" si="34"/>
        <v>6648</v>
      </c>
      <c r="AE28" s="25">
        <f t="shared" si="35"/>
        <v>3848</v>
      </c>
      <c r="AF28" s="33" t="str">
        <f t="shared" si="25"/>
        <v>1300</v>
      </c>
      <c r="AG28" s="34">
        <f t="shared" si="36"/>
        <v>2548</v>
      </c>
      <c r="AH28" s="30"/>
      <c r="AI28" s="30"/>
      <c r="AJ28" s="222">
        <f t="shared" si="26"/>
        <v>2.05</v>
      </c>
      <c r="AK28" s="69">
        <v>2347</v>
      </c>
      <c r="AL28" s="223">
        <v>2125</v>
      </c>
      <c r="AM28" s="223">
        <f aca="true" t="shared" si="37" ref="AM28:AM45">AK28*1.015</f>
        <v>2382.205</v>
      </c>
      <c r="AN28" s="30"/>
    </row>
    <row r="29" spans="1:40" ht="12.75">
      <c r="A29" s="27"/>
      <c r="B29" s="25"/>
      <c r="C29" s="198">
        <f aca="true" t="shared" si="38" ref="C29:C52">C28+50</f>
        <v>1350</v>
      </c>
      <c r="D29" s="59">
        <v>474</v>
      </c>
      <c r="E29" s="60">
        <f aca="true" t="shared" si="39" ref="E29:E35">C29/D29</f>
        <v>2.848101265822785</v>
      </c>
      <c r="F29" s="60">
        <f t="shared" si="19"/>
        <v>510</v>
      </c>
      <c r="G29" s="61">
        <f t="shared" si="1"/>
        <v>2.508860759493671</v>
      </c>
      <c r="H29" s="61">
        <f t="shared" si="7"/>
        <v>0.5088607594936709</v>
      </c>
      <c r="I29" s="61">
        <f t="shared" si="8"/>
        <v>2.5500000000000003</v>
      </c>
      <c r="J29" s="59">
        <v>3097</v>
      </c>
      <c r="K29" s="63">
        <f t="shared" si="32"/>
        <v>6590</v>
      </c>
      <c r="L29" s="63">
        <f t="shared" si="9"/>
        <v>1993</v>
      </c>
      <c r="M29" s="60">
        <f t="shared" si="2"/>
        <v>424.33687002652516</v>
      </c>
      <c r="N29" s="63">
        <f aca="true" t="shared" si="40" ref="N29:N35">N28</f>
        <v>20</v>
      </c>
      <c r="O29" s="59">
        <f t="shared" si="3"/>
        <v>3.1814345991561184</v>
      </c>
      <c r="P29" s="61">
        <f t="shared" si="10"/>
        <v>3.108860759493671</v>
      </c>
      <c r="Q29" s="60">
        <f t="shared" si="22"/>
        <v>100</v>
      </c>
      <c r="R29" s="60">
        <f t="shared" si="11"/>
        <v>3197</v>
      </c>
      <c r="S29" s="192">
        <f aca="true" t="shared" si="41" ref="S29:S35">K29-J29</f>
        <v>3493</v>
      </c>
      <c r="T29" s="84" t="str">
        <f aca="true" t="shared" si="42" ref="T29:T35">T28</f>
        <v>1300</v>
      </c>
      <c r="U29" s="85">
        <f aca="true" t="shared" si="43" ref="U29:U35">U28</f>
        <v>3200</v>
      </c>
      <c r="V29" s="210">
        <f aca="true" t="shared" si="44" ref="V29:V35">IF((S29-T29)&gt;U29,U29,(S29-T29))</f>
        <v>2193</v>
      </c>
      <c r="W29" s="214">
        <f>W30</f>
        <v>449</v>
      </c>
      <c r="X29" s="60">
        <f t="shared" si="4"/>
        <v>3.0066815144766146</v>
      </c>
      <c r="Y29" s="61">
        <f t="shared" si="15"/>
        <v>3.004008908685969</v>
      </c>
      <c r="Z29" s="61">
        <f t="shared" si="16"/>
        <v>0.004008908685968926</v>
      </c>
      <c r="AA29" s="61">
        <f t="shared" si="17"/>
        <v>3.0500000000000003</v>
      </c>
      <c r="AB29" s="215">
        <v>2865</v>
      </c>
      <c r="AC29" s="27">
        <f t="shared" si="23"/>
        <v>3200</v>
      </c>
      <c r="AD29" s="27">
        <f t="shared" si="34"/>
        <v>6648</v>
      </c>
      <c r="AE29" s="25">
        <f t="shared" si="35"/>
        <v>3783</v>
      </c>
      <c r="AF29" s="33" t="str">
        <f t="shared" si="25"/>
        <v>1300</v>
      </c>
      <c r="AG29" s="34">
        <f t="shared" si="36"/>
        <v>2483</v>
      </c>
      <c r="AH29" s="30"/>
      <c r="AI29" s="30"/>
      <c r="AJ29" s="222">
        <f t="shared" si="26"/>
        <v>2.0999999999999996</v>
      </c>
      <c r="AK29" s="69">
        <v>2422</v>
      </c>
      <c r="AL29" s="223">
        <v>2195</v>
      </c>
      <c r="AM29" s="223">
        <f t="shared" si="37"/>
        <v>2458.33</v>
      </c>
      <c r="AN29" s="30"/>
    </row>
    <row r="30" spans="1:40" ht="12.75">
      <c r="A30" s="27"/>
      <c r="B30" s="25"/>
      <c r="C30" s="198">
        <f t="shared" si="38"/>
        <v>1400</v>
      </c>
      <c r="D30" s="59">
        <v>474</v>
      </c>
      <c r="E30" s="60">
        <f t="shared" si="39"/>
        <v>2.9535864978902953</v>
      </c>
      <c r="F30" s="60">
        <f t="shared" si="19"/>
        <v>510</v>
      </c>
      <c r="G30" s="61">
        <f t="shared" si="1"/>
        <v>2.572151898734177</v>
      </c>
      <c r="H30" s="61">
        <f t="shared" si="7"/>
        <v>0.5721518987341772</v>
      </c>
      <c r="I30" s="61">
        <f t="shared" si="8"/>
        <v>3</v>
      </c>
      <c r="J30" s="59">
        <v>3172</v>
      </c>
      <c r="K30" s="63">
        <f t="shared" si="32"/>
        <v>6590</v>
      </c>
      <c r="L30" s="63">
        <f t="shared" si="9"/>
        <v>1918</v>
      </c>
      <c r="M30" s="60">
        <f t="shared" si="2"/>
        <v>425.93068035943514</v>
      </c>
      <c r="N30" s="63">
        <f t="shared" si="40"/>
        <v>20</v>
      </c>
      <c r="O30" s="59">
        <f t="shared" si="3"/>
        <v>3.2869198312236287</v>
      </c>
      <c r="P30" s="61">
        <f t="shared" si="10"/>
        <v>3.1721518987341772</v>
      </c>
      <c r="Q30" s="60">
        <f t="shared" si="22"/>
        <v>100</v>
      </c>
      <c r="R30" s="60">
        <f t="shared" si="11"/>
        <v>3272</v>
      </c>
      <c r="S30" s="192">
        <f t="shared" si="41"/>
        <v>3418</v>
      </c>
      <c r="T30" s="84" t="str">
        <f t="shared" si="42"/>
        <v>1300</v>
      </c>
      <c r="U30" s="85">
        <f t="shared" si="43"/>
        <v>3200</v>
      </c>
      <c r="V30" s="210">
        <f t="shared" si="44"/>
        <v>2118</v>
      </c>
      <c r="W30" s="212">
        <v>449</v>
      </c>
      <c r="X30" s="60">
        <f t="shared" si="4"/>
        <v>3.11804008908686</v>
      </c>
      <c r="Y30" s="61">
        <f t="shared" si="15"/>
        <v>3.070824053452116</v>
      </c>
      <c r="Z30" s="61">
        <f t="shared" si="16"/>
        <v>0.07082405345211606</v>
      </c>
      <c r="AA30" s="61">
        <f t="shared" si="17"/>
        <v>3.1</v>
      </c>
      <c r="AB30" s="213">
        <v>2990</v>
      </c>
      <c r="AC30" s="27">
        <f t="shared" si="23"/>
        <v>3200</v>
      </c>
      <c r="AD30" s="27">
        <f t="shared" si="34"/>
        <v>6648</v>
      </c>
      <c r="AE30" s="25">
        <f t="shared" si="35"/>
        <v>3658</v>
      </c>
      <c r="AF30" s="33" t="str">
        <f t="shared" si="25"/>
        <v>1300</v>
      </c>
      <c r="AG30" s="34">
        <f t="shared" si="36"/>
        <v>2358</v>
      </c>
      <c r="AH30" s="30"/>
      <c r="AI30" s="30"/>
      <c r="AJ30" s="222">
        <f t="shared" si="26"/>
        <v>2.1499999999999995</v>
      </c>
      <c r="AK30" s="69">
        <v>2497</v>
      </c>
      <c r="AL30" s="223">
        <v>2265</v>
      </c>
      <c r="AM30" s="223">
        <f t="shared" si="37"/>
        <v>2534.455</v>
      </c>
      <c r="AN30" s="30"/>
    </row>
    <row r="31" spans="1:39" ht="12.75">
      <c r="A31" s="27"/>
      <c r="B31" s="25"/>
      <c r="C31" s="198">
        <f t="shared" si="38"/>
        <v>1450</v>
      </c>
      <c r="D31" s="59">
        <v>474</v>
      </c>
      <c r="E31" s="60">
        <f t="shared" si="39"/>
        <v>3.059071729957806</v>
      </c>
      <c r="F31" s="60">
        <f t="shared" si="19"/>
        <v>510</v>
      </c>
      <c r="G31" s="61">
        <f t="shared" si="1"/>
        <v>3.0354430379746837</v>
      </c>
      <c r="H31" s="61">
        <f t="shared" si="7"/>
        <v>0.03544303797468373</v>
      </c>
      <c r="I31" s="61">
        <f t="shared" si="8"/>
        <v>3.0500000000000003</v>
      </c>
      <c r="J31" s="59">
        <v>3247</v>
      </c>
      <c r="K31" s="63">
        <f t="shared" si="32"/>
        <v>6590</v>
      </c>
      <c r="L31" s="63">
        <f t="shared" si="9"/>
        <v>1843</v>
      </c>
      <c r="M31" s="60">
        <f t="shared" si="2"/>
        <v>427.4253731343283</v>
      </c>
      <c r="N31" s="63">
        <f t="shared" si="40"/>
        <v>20</v>
      </c>
      <c r="O31" s="59">
        <f t="shared" si="3"/>
        <v>3.3924050632911396</v>
      </c>
      <c r="P31" s="61">
        <f t="shared" si="10"/>
        <v>3.235443037974684</v>
      </c>
      <c r="Q31" s="60">
        <f t="shared" si="22"/>
        <v>100</v>
      </c>
      <c r="R31" s="60">
        <f t="shared" si="11"/>
        <v>3347</v>
      </c>
      <c r="S31" s="192">
        <f t="shared" si="41"/>
        <v>3343</v>
      </c>
      <c r="T31" s="84" t="str">
        <f t="shared" si="42"/>
        <v>1300</v>
      </c>
      <c r="U31" s="85">
        <f t="shared" si="43"/>
        <v>3200</v>
      </c>
      <c r="V31" s="210">
        <f t="shared" si="44"/>
        <v>2043</v>
      </c>
      <c r="W31" s="214">
        <f>W32</f>
        <v>451</v>
      </c>
      <c r="X31" s="60">
        <f t="shared" si="4"/>
        <v>3.2150776053215075</v>
      </c>
      <c r="Y31" s="61">
        <f t="shared" si="15"/>
        <v>3.1290465631929045</v>
      </c>
      <c r="Z31" s="61">
        <f t="shared" si="16"/>
        <v>0.12904656319290453</v>
      </c>
      <c r="AA31" s="61">
        <f t="shared" si="17"/>
        <v>3.1500000000000004</v>
      </c>
      <c r="AB31" s="215">
        <v>3050</v>
      </c>
      <c r="AC31" s="27">
        <f t="shared" si="23"/>
        <v>3200</v>
      </c>
      <c r="AD31" s="27">
        <f t="shared" si="34"/>
        <v>6648</v>
      </c>
      <c r="AE31" s="25">
        <f t="shared" si="35"/>
        <v>3598</v>
      </c>
      <c r="AF31" s="33" t="str">
        <f t="shared" si="25"/>
        <v>1300</v>
      </c>
      <c r="AG31" s="34">
        <f t="shared" si="36"/>
        <v>2298</v>
      </c>
      <c r="AH31" s="30"/>
      <c r="AI31" s="30"/>
      <c r="AJ31" s="222">
        <f t="shared" si="26"/>
        <v>2.1999999999999993</v>
      </c>
      <c r="AK31" s="69">
        <v>2572</v>
      </c>
      <c r="AL31" s="223">
        <v>2335</v>
      </c>
      <c r="AM31" s="223">
        <f t="shared" si="37"/>
        <v>2610.58</v>
      </c>
    </row>
    <row r="32" spans="1:39" s="30" customFormat="1" ht="15">
      <c r="A32" s="18"/>
      <c r="B32" s="25"/>
      <c r="C32" s="199">
        <f t="shared" si="38"/>
        <v>1500</v>
      </c>
      <c r="D32" s="151">
        <v>474</v>
      </c>
      <c r="E32" s="152">
        <f t="shared" si="39"/>
        <v>3.1645569620253164</v>
      </c>
      <c r="F32" s="152">
        <f t="shared" si="19"/>
        <v>510</v>
      </c>
      <c r="G32" s="153">
        <f t="shared" si="1"/>
        <v>3.09873417721519</v>
      </c>
      <c r="H32" s="153">
        <f t="shared" si="7"/>
        <v>0.09873417721518996</v>
      </c>
      <c r="I32" s="153">
        <f t="shared" si="8"/>
        <v>3.1</v>
      </c>
      <c r="J32" s="151">
        <v>3322</v>
      </c>
      <c r="K32" s="154">
        <f t="shared" si="32"/>
        <v>6590</v>
      </c>
      <c r="L32" s="154">
        <f t="shared" si="9"/>
        <v>1768</v>
      </c>
      <c r="M32" s="152">
        <f t="shared" si="2"/>
        <v>428.82991556091673</v>
      </c>
      <c r="N32" s="154">
        <f t="shared" si="40"/>
        <v>20</v>
      </c>
      <c r="O32" s="151">
        <f t="shared" si="3"/>
        <v>3.49789029535865</v>
      </c>
      <c r="P32" s="153">
        <f t="shared" si="10"/>
        <v>3.29873417721519</v>
      </c>
      <c r="Q32" s="152">
        <f t="shared" si="22"/>
        <v>100</v>
      </c>
      <c r="R32" s="152">
        <f t="shared" si="11"/>
        <v>3422</v>
      </c>
      <c r="S32" s="190">
        <f t="shared" si="41"/>
        <v>3268</v>
      </c>
      <c r="T32" s="155" t="str">
        <f t="shared" si="42"/>
        <v>1300</v>
      </c>
      <c r="U32" s="156">
        <f t="shared" si="43"/>
        <v>3200</v>
      </c>
      <c r="V32" s="208">
        <f t="shared" si="44"/>
        <v>1968</v>
      </c>
      <c r="W32" s="199">
        <v>451</v>
      </c>
      <c r="X32" s="152">
        <f t="shared" si="4"/>
        <v>3.3259423503325944</v>
      </c>
      <c r="Y32" s="153">
        <f t="shared" si="15"/>
        <v>3.1955654101995568</v>
      </c>
      <c r="Z32" s="153">
        <f t="shared" si="16"/>
        <v>0.19556541019955676</v>
      </c>
      <c r="AA32" s="153">
        <f t="shared" si="17"/>
        <v>3.2</v>
      </c>
      <c r="AB32" s="216">
        <v>3100</v>
      </c>
      <c r="AC32" s="27">
        <f t="shared" si="23"/>
        <v>3200</v>
      </c>
      <c r="AD32" s="27">
        <f>AD31</f>
        <v>6648</v>
      </c>
      <c r="AE32" s="26">
        <f>AD32-AB32</f>
        <v>3548</v>
      </c>
      <c r="AF32" s="33" t="str">
        <f t="shared" si="25"/>
        <v>1300</v>
      </c>
      <c r="AG32" s="34">
        <f t="shared" si="36"/>
        <v>2248</v>
      </c>
      <c r="AJ32" s="222">
        <f t="shared" si="26"/>
        <v>2.249999999999999</v>
      </c>
      <c r="AK32" s="69">
        <v>2647</v>
      </c>
      <c r="AL32" s="223">
        <v>2405</v>
      </c>
      <c r="AM32" s="223">
        <f t="shared" si="37"/>
        <v>2686.705</v>
      </c>
    </row>
    <row r="33" spans="1:39" s="30" customFormat="1" ht="15">
      <c r="A33" s="27"/>
      <c r="B33" s="25"/>
      <c r="C33" s="198">
        <f t="shared" si="38"/>
        <v>1550</v>
      </c>
      <c r="D33" s="63">
        <v>474</v>
      </c>
      <c r="E33" s="60">
        <f t="shared" si="39"/>
        <v>3.270042194092827</v>
      </c>
      <c r="F33" s="60">
        <f t="shared" si="19"/>
        <v>510</v>
      </c>
      <c r="G33" s="61">
        <f t="shared" si="1"/>
        <v>3.162025316455696</v>
      </c>
      <c r="H33" s="61">
        <f t="shared" si="7"/>
        <v>0.16202531645569618</v>
      </c>
      <c r="I33" s="61">
        <f t="shared" si="8"/>
        <v>3.2</v>
      </c>
      <c r="J33" s="63">
        <v>3472</v>
      </c>
      <c r="K33" s="63">
        <f t="shared" si="32"/>
        <v>6590</v>
      </c>
      <c r="L33" s="63">
        <f t="shared" si="9"/>
        <v>1618</v>
      </c>
      <c r="M33" s="60">
        <f t="shared" si="2"/>
        <v>430.152224824356</v>
      </c>
      <c r="N33" s="63">
        <f t="shared" si="40"/>
        <v>20</v>
      </c>
      <c r="O33" s="59">
        <f t="shared" si="3"/>
        <v>3.6033755274261603</v>
      </c>
      <c r="P33" s="61">
        <f t="shared" si="10"/>
        <v>3.3620253164556964</v>
      </c>
      <c r="Q33" s="60">
        <f t="shared" si="22"/>
        <v>100</v>
      </c>
      <c r="R33" s="60">
        <f t="shared" si="11"/>
        <v>3572</v>
      </c>
      <c r="S33" s="189">
        <f t="shared" si="41"/>
        <v>3118</v>
      </c>
      <c r="T33" s="64" t="str">
        <f t="shared" si="42"/>
        <v>1300</v>
      </c>
      <c r="U33" s="65">
        <f t="shared" si="43"/>
        <v>3200</v>
      </c>
      <c r="V33" s="207">
        <f t="shared" si="44"/>
        <v>1818</v>
      </c>
      <c r="W33" s="214">
        <f>W34</f>
        <v>453</v>
      </c>
      <c r="X33" s="60">
        <f t="shared" si="4"/>
        <v>3.4216335540838854</v>
      </c>
      <c r="Y33" s="61">
        <f t="shared" si="15"/>
        <v>3.252980132450331</v>
      </c>
      <c r="Z33" s="61">
        <f t="shared" si="16"/>
        <v>0.25298013245033113</v>
      </c>
      <c r="AA33" s="61">
        <f t="shared" si="17"/>
        <v>3.3000000000000003</v>
      </c>
      <c r="AB33" s="215">
        <v>3170</v>
      </c>
      <c r="AC33" s="27">
        <f t="shared" si="23"/>
        <v>3200</v>
      </c>
      <c r="AD33" s="27">
        <f aca="true" t="shared" si="45" ref="AD33:AD41">AD32</f>
        <v>6648</v>
      </c>
      <c r="AE33" s="25">
        <f aca="true" t="shared" si="46" ref="AE33:AE41">AD33-AB33</f>
        <v>3478</v>
      </c>
      <c r="AF33" s="33" t="str">
        <f t="shared" si="25"/>
        <v>1300</v>
      </c>
      <c r="AG33" s="34">
        <f>IF((AE33-AF33)&gt;AC33,AC33,(AE33-AF33))</f>
        <v>2178</v>
      </c>
      <c r="AJ33" s="235">
        <f t="shared" si="26"/>
        <v>2.299999999999999</v>
      </c>
      <c r="AK33" s="216">
        <v>2722</v>
      </c>
      <c r="AL33" s="216">
        <v>2475</v>
      </c>
      <c r="AM33" s="234">
        <f t="shared" si="37"/>
        <v>2762.83</v>
      </c>
    </row>
    <row r="34" spans="1:39" s="30" customFormat="1" ht="12.75">
      <c r="A34" s="27"/>
      <c r="B34" s="25"/>
      <c r="C34" s="197">
        <f t="shared" si="38"/>
        <v>1600</v>
      </c>
      <c r="D34" s="59">
        <v>474</v>
      </c>
      <c r="E34" s="60">
        <f t="shared" si="39"/>
        <v>3.3755274261603376</v>
      </c>
      <c r="F34" s="60">
        <f t="shared" si="19"/>
        <v>510</v>
      </c>
      <c r="G34" s="61">
        <f t="shared" si="1"/>
        <v>3.2253164556962024</v>
      </c>
      <c r="H34" s="61">
        <f t="shared" si="7"/>
        <v>0.2253164556962024</v>
      </c>
      <c r="I34" s="61">
        <f t="shared" si="8"/>
        <v>3.25</v>
      </c>
      <c r="J34" s="59">
        <v>3547</v>
      </c>
      <c r="K34" s="63">
        <f t="shared" si="32"/>
        <v>6590</v>
      </c>
      <c r="L34" s="63">
        <f t="shared" si="9"/>
        <v>1543</v>
      </c>
      <c r="M34" s="60">
        <f t="shared" si="2"/>
        <v>431.3993174061433</v>
      </c>
      <c r="N34" s="63">
        <f t="shared" si="40"/>
        <v>20</v>
      </c>
      <c r="O34" s="59">
        <f t="shared" si="3"/>
        <v>3.708860759493671</v>
      </c>
      <c r="P34" s="61">
        <f t="shared" si="10"/>
        <v>3.4253164556962026</v>
      </c>
      <c r="Q34" s="60">
        <f t="shared" si="22"/>
        <v>100</v>
      </c>
      <c r="R34" s="60">
        <f t="shared" si="11"/>
        <v>3647</v>
      </c>
      <c r="S34" s="189">
        <f t="shared" si="41"/>
        <v>3043</v>
      </c>
      <c r="T34" s="64" t="str">
        <f t="shared" si="42"/>
        <v>1300</v>
      </c>
      <c r="U34" s="65">
        <f t="shared" si="43"/>
        <v>3200</v>
      </c>
      <c r="V34" s="207">
        <f t="shared" si="44"/>
        <v>1743</v>
      </c>
      <c r="W34" s="212">
        <v>453</v>
      </c>
      <c r="X34" s="60">
        <f t="shared" si="4"/>
        <v>3.532008830022075</v>
      </c>
      <c r="Y34" s="61">
        <f t="shared" si="15"/>
        <v>3.319205298013245</v>
      </c>
      <c r="Z34" s="61">
        <f t="shared" si="16"/>
        <v>0.31920529801324493</v>
      </c>
      <c r="AA34" s="61">
        <f t="shared" si="17"/>
        <v>3.35</v>
      </c>
      <c r="AB34" s="213">
        <v>3285</v>
      </c>
      <c r="AC34" s="27">
        <f t="shared" si="23"/>
        <v>3200</v>
      </c>
      <c r="AD34" s="27">
        <f t="shared" si="45"/>
        <v>6648</v>
      </c>
      <c r="AE34" s="25">
        <f t="shared" si="46"/>
        <v>3363</v>
      </c>
      <c r="AF34" s="33" t="str">
        <f t="shared" si="25"/>
        <v>1300</v>
      </c>
      <c r="AG34" s="34">
        <f aca="true" t="shared" si="47" ref="AG34:AG52">IF((AE34-AF34)&gt;AC34,AC34,(AE34-AF34))</f>
        <v>2063</v>
      </c>
      <c r="AJ34" s="222">
        <f t="shared" si="26"/>
        <v>2.3499999999999988</v>
      </c>
      <c r="AK34" s="69">
        <v>2797</v>
      </c>
      <c r="AL34" s="223">
        <v>2540</v>
      </c>
      <c r="AM34" s="223">
        <f t="shared" si="37"/>
        <v>2838.955</v>
      </c>
    </row>
    <row r="35" spans="1:39" s="30" customFormat="1" ht="13.5" thickBot="1">
      <c r="A35" s="27"/>
      <c r="B35" s="27"/>
      <c r="C35" s="201">
        <f t="shared" si="38"/>
        <v>1650</v>
      </c>
      <c r="D35" s="202">
        <v>474</v>
      </c>
      <c r="E35" s="203">
        <f t="shared" si="39"/>
        <v>3.481012658227848</v>
      </c>
      <c r="F35" s="203">
        <f t="shared" si="19"/>
        <v>510</v>
      </c>
      <c r="G35" s="204">
        <f t="shared" si="1"/>
        <v>3.2886075949367086</v>
      </c>
      <c r="H35" s="204">
        <f t="shared" si="7"/>
        <v>0.2886075949367086</v>
      </c>
      <c r="I35" s="204">
        <f t="shared" si="8"/>
        <v>3.3000000000000003</v>
      </c>
      <c r="J35" s="202">
        <v>3622</v>
      </c>
      <c r="K35" s="202">
        <f t="shared" si="32"/>
        <v>6590</v>
      </c>
      <c r="L35" s="202">
        <f t="shared" si="9"/>
        <v>1468</v>
      </c>
      <c r="M35" s="203">
        <f t="shared" si="2"/>
        <v>432.5774336283186</v>
      </c>
      <c r="N35" s="202">
        <f t="shared" si="40"/>
        <v>20</v>
      </c>
      <c r="O35" s="205">
        <f t="shared" si="3"/>
        <v>3.8143459915611815</v>
      </c>
      <c r="P35" s="204">
        <f t="shared" si="10"/>
        <v>3.488607594936709</v>
      </c>
      <c r="Q35" s="203">
        <f t="shared" si="22"/>
        <v>100</v>
      </c>
      <c r="R35" s="203">
        <f t="shared" si="11"/>
        <v>3722</v>
      </c>
      <c r="S35" s="189">
        <f t="shared" si="41"/>
        <v>2968</v>
      </c>
      <c r="T35" s="64" t="str">
        <f t="shared" si="42"/>
        <v>1300</v>
      </c>
      <c r="U35" s="65">
        <f t="shared" si="43"/>
        <v>3200</v>
      </c>
      <c r="V35" s="207">
        <f t="shared" si="44"/>
        <v>1668</v>
      </c>
      <c r="W35" s="214">
        <f>W36</f>
        <v>455</v>
      </c>
      <c r="X35" s="60">
        <f t="shared" si="4"/>
        <v>3.6263736263736264</v>
      </c>
      <c r="Y35" s="61">
        <f t="shared" si="15"/>
        <v>3.375824175824176</v>
      </c>
      <c r="Z35" s="61">
        <f t="shared" si="16"/>
        <v>0.3758241758241758</v>
      </c>
      <c r="AA35" s="61">
        <f t="shared" si="17"/>
        <v>3.4000000000000004</v>
      </c>
      <c r="AB35" s="215">
        <v>3340</v>
      </c>
      <c r="AC35" s="27">
        <f t="shared" si="23"/>
        <v>3200</v>
      </c>
      <c r="AD35" s="27">
        <f t="shared" si="45"/>
        <v>6648</v>
      </c>
      <c r="AE35" s="25">
        <f t="shared" si="46"/>
        <v>3308</v>
      </c>
      <c r="AF35" s="33" t="str">
        <f t="shared" si="25"/>
        <v>1300</v>
      </c>
      <c r="AG35" s="34">
        <f t="shared" si="47"/>
        <v>2008</v>
      </c>
      <c r="AJ35" s="222">
        <f t="shared" si="26"/>
        <v>2.3999999999999986</v>
      </c>
      <c r="AK35" s="69">
        <v>2872</v>
      </c>
      <c r="AL35" s="223">
        <v>2606</v>
      </c>
      <c r="AM35" s="223">
        <f t="shared" si="37"/>
        <v>2915.08</v>
      </c>
    </row>
    <row r="36" spans="1:39" s="30" customFormat="1" ht="13.5" thickTop="1">
      <c r="A36" s="27"/>
      <c r="B36" s="27"/>
      <c r="C36" s="186">
        <f t="shared" si="38"/>
        <v>1700</v>
      </c>
      <c r="D36" s="184"/>
      <c r="E36" s="182"/>
      <c r="F36" s="182"/>
      <c r="G36" s="183"/>
      <c r="H36" s="183"/>
      <c r="I36" s="183"/>
      <c r="J36" s="184"/>
      <c r="K36" s="171"/>
      <c r="L36" s="171"/>
      <c r="M36" s="182"/>
      <c r="N36" s="171"/>
      <c r="O36" s="184"/>
      <c r="P36" s="183"/>
      <c r="Q36" s="182"/>
      <c r="R36" s="185"/>
      <c r="S36" s="25"/>
      <c r="T36" s="33"/>
      <c r="U36" s="34"/>
      <c r="V36" s="25"/>
      <c r="W36" s="212">
        <v>455</v>
      </c>
      <c r="X36" s="60">
        <f aca="true" t="shared" si="48" ref="X36:X52">C36/W36</f>
        <v>3.7362637362637363</v>
      </c>
      <c r="Y36" s="61">
        <f t="shared" si="15"/>
        <v>3.441758241758242</v>
      </c>
      <c r="Z36" s="61">
        <f t="shared" si="16"/>
        <v>0.44175824175824197</v>
      </c>
      <c r="AA36" s="61">
        <f t="shared" si="17"/>
        <v>3.45</v>
      </c>
      <c r="AB36" s="213">
        <v>3395</v>
      </c>
      <c r="AC36" s="27">
        <f t="shared" si="23"/>
        <v>3200</v>
      </c>
      <c r="AD36" s="27">
        <f t="shared" si="45"/>
        <v>6648</v>
      </c>
      <c r="AE36" s="25">
        <f t="shared" si="46"/>
        <v>3253</v>
      </c>
      <c r="AF36" s="33" t="str">
        <f t="shared" si="25"/>
        <v>1300</v>
      </c>
      <c r="AG36" s="34">
        <f t="shared" si="47"/>
        <v>1953</v>
      </c>
      <c r="AJ36" s="222">
        <f t="shared" si="26"/>
        <v>2.4499999999999984</v>
      </c>
      <c r="AK36" s="69">
        <v>2947</v>
      </c>
      <c r="AL36" s="223">
        <v>2670</v>
      </c>
      <c r="AM36" s="223">
        <f t="shared" si="37"/>
        <v>2991.205</v>
      </c>
    </row>
    <row r="37" spans="1:39" ht="12.75">
      <c r="A37" s="27"/>
      <c r="B37" s="27"/>
      <c r="C37" s="170">
        <f t="shared" si="38"/>
        <v>1750</v>
      </c>
      <c r="D37" s="173"/>
      <c r="E37" s="182"/>
      <c r="F37" s="182"/>
      <c r="G37" s="183"/>
      <c r="H37" s="183"/>
      <c r="I37" s="183"/>
      <c r="J37" s="187"/>
      <c r="K37" s="173"/>
      <c r="L37" s="173"/>
      <c r="M37" s="182"/>
      <c r="N37" s="171"/>
      <c r="O37" s="184"/>
      <c r="P37" s="183"/>
      <c r="Q37" s="182"/>
      <c r="R37" s="185"/>
      <c r="S37" s="25"/>
      <c r="T37" s="33"/>
      <c r="U37" s="34"/>
      <c r="V37" s="25"/>
      <c r="W37" s="214">
        <f>W38</f>
        <v>457</v>
      </c>
      <c r="X37" s="60">
        <f t="shared" si="48"/>
        <v>3.8293216630196936</v>
      </c>
      <c r="Y37" s="61">
        <f t="shared" si="15"/>
        <v>3.4975929978118163</v>
      </c>
      <c r="Z37" s="61">
        <f t="shared" si="16"/>
        <v>0.4975929978118163</v>
      </c>
      <c r="AA37" s="61">
        <f t="shared" si="17"/>
        <v>3.5</v>
      </c>
      <c r="AB37" s="215">
        <v>3450</v>
      </c>
      <c r="AC37" s="27">
        <f t="shared" si="23"/>
        <v>3200</v>
      </c>
      <c r="AD37" s="27">
        <f t="shared" si="45"/>
        <v>6648</v>
      </c>
      <c r="AE37" s="25">
        <f t="shared" si="46"/>
        <v>3198</v>
      </c>
      <c r="AF37" s="33" t="str">
        <f t="shared" si="25"/>
        <v>1300</v>
      </c>
      <c r="AG37" s="34">
        <f t="shared" si="47"/>
        <v>1898</v>
      </c>
      <c r="AH37" s="30"/>
      <c r="AI37" s="30"/>
      <c r="AJ37" s="222">
        <f t="shared" si="26"/>
        <v>2.4999999999999982</v>
      </c>
      <c r="AK37" s="69">
        <v>3022</v>
      </c>
      <c r="AL37" s="223">
        <v>2735</v>
      </c>
      <c r="AM37" s="223">
        <f t="shared" si="37"/>
        <v>3067.33</v>
      </c>
    </row>
    <row r="38" spans="1:39" s="30" customFormat="1" ht="12.75">
      <c r="A38" s="18"/>
      <c r="B38" s="18"/>
      <c r="C38" s="186">
        <f t="shared" si="38"/>
        <v>1800</v>
      </c>
      <c r="D38" s="184"/>
      <c r="E38" s="182"/>
      <c r="F38" s="182"/>
      <c r="G38" s="183"/>
      <c r="H38" s="183"/>
      <c r="I38" s="183"/>
      <c r="J38" s="184"/>
      <c r="K38" s="171"/>
      <c r="L38" s="171"/>
      <c r="M38" s="182"/>
      <c r="N38" s="171"/>
      <c r="O38" s="184"/>
      <c r="P38" s="183"/>
      <c r="Q38" s="182"/>
      <c r="R38" s="185"/>
      <c r="S38" s="25"/>
      <c r="T38" s="33"/>
      <c r="U38" s="34"/>
      <c r="V38" s="25"/>
      <c r="W38" s="212">
        <v>457</v>
      </c>
      <c r="X38" s="60">
        <f t="shared" si="48"/>
        <v>3.938730853391685</v>
      </c>
      <c r="Y38" s="61">
        <f t="shared" si="15"/>
        <v>3.563238512035011</v>
      </c>
      <c r="Z38" s="61">
        <f t="shared" si="16"/>
        <v>0.563238512035011</v>
      </c>
      <c r="AA38" s="61">
        <f t="shared" si="17"/>
        <v>4</v>
      </c>
      <c r="AB38" s="213">
        <v>3560</v>
      </c>
      <c r="AC38" s="27">
        <f t="shared" si="23"/>
        <v>3200</v>
      </c>
      <c r="AD38" s="27">
        <f t="shared" si="45"/>
        <v>6648</v>
      </c>
      <c r="AE38" s="25">
        <f t="shared" si="46"/>
        <v>3088</v>
      </c>
      <c r="AF38" s="33" t="str">
        <f t="shared" si="25"/>
        <v>1300</v>
      </c>
      <c r="AG38" s="34">
        <f t="shared" si="47"/>
        <v>1788</v>
      </c>
      <c r="AJ38" s="222">
        <f t="shared" si="26"/>
        <v>2.549999999999998</v>
      </c>
      <c r="AK38" s="69">
        <v>3097</v>
      </c>
      <c r="AL38" s="223">
        <v>2800</v>
      </c>
      <c r="AM38" s="223">
        <f t="shared" si="37"/>
        <v>3143.4549999999995</v>
      </c>
    </row>
    <row r="39" spans="1:39" s="30" customFormat="1" ht="15.75">
      <c r="A39" s="27"/>
      <c r="B39" s="27"/>
      <c r="C39" s="170">
        <f t="shared" si="38"/>
        <v>1850</v>
      </c>
      <c r="D39" s="173"/>
      <c r="E39" s="182"/>
      <c r="F39" s="182"/>
      <c r="G39" s="183"/>
      <c r="H39" s="183"/>
      <c r="I39" s="183"/>
      <c r="J39" s="171"/>
      <c r="K39" s="171"/>
      <c r="L39" s="171"/>
      <c r="M39" s="182"/>
      <c r="N39" s="171"/>
      <c r="O39" s="184"/>
      <c r="P39" s="183"/>
      <c r="Q39" s="182"/>
      <c r="R39" s="185"/>
      <c r="S39" s="25"/>
      <c r="T39" s="33"/>
      <c r="U39" s="34"/>
      <c r="V39" s="25"/>
      <c r="W39" s="214">
        <f>W40</f>
        <v>459</v>
      </c>
      <c r="X39" s="60">
        <f t="shared" si="48"/>
        <v>4.030501089324619</v>
      </c>
      <c r="Y39" s="61">
        <f t="shared" si="15"/>
        <v>4.018300653594771</v>
      </c>
      <c r="Z39" s="61">
        <f t="shared" si="16"/>
        <v>0.018300653594771177</v>
      </c>
      <c r="AA39" s="61">
        <f t="shared" si="17"/>
        <v>4.05</v>
      </c>
      <c r="AB39" s="215">
        <v>3615</v>
      </c>
      <c r="AC39" s="27">
        <f t="shared" si="23"/>
        <v>3200</v>
      </c>
      <c r="AD39" s="27">
        <f t="shared" si="45"/>
        <v>6648</v>
      </c>
      <c r="AE39" s="25">
        <f t="shared" si="46"/>
        <v>3033</v>
      </c>
      <c r="AF39" s="33" t="str">
        <f t="shared" si="25"/>
        <v>1300</v>
      </c>
      <c r="AG39" s="34">
        <f t="shared" si="47"/>
        <v>1733</v>
      </c>
      <c r="AJ39" s="236">
        <v>3</v>
      </c>
      <c r="AK39" s="217">
        <v>3172</v>
      </c>
      <c r="AL39" s="217">
        <v>2865</v>
      </c>
      <c r="AM39" s="237">
        <f t="shared" si="37"/>
        <v>3219.5799999999995</v>
      </c>
    </row>
    <row r="40" spans="1:39" s="30" customFormat="1" ht="12.75">
      <c r="A40" s="27"/>
      <c r="B40" s="27"/>
      <c r="C40" s="186">
        <f t="shared" si="38"/>
        <v>1900</v>
      </c>
      <c r="D40" s="184"/>
      <c r="E40" s="182"/>
      <c r="F40" s="182"/>
      <c r="G40" s="183"/>
      <c r="H40" s="183"/>
      <c r="I40" s="183"/>
      <c r="J40" s="184"/>
      <c r="K40" s="171"/>
      <c r="L40" s="171"/>
      <c r="M40" s="182"/>
      <c r="N40" s="171"/>
      <c r="O40" s="184"/>
      <c r="P40" s="183"/>
      <c r="Q40" s="182"/>
      <c r="R40" s="185"/>
      <c r="S40" s="25"/>
      <c r="T40" s="33"/>
      <c r="U40" s="34"/>
      <c r="V40" s="25"/>
      <c r="W40" s="212">
        <v>459</v>
      </c>
      <c r="X40" s="60">
        <f t="shared" si="48"/>
        <v>4.139433551198257</v>
      </c>
      <c r="Y40" s="61">
        <f t="shared" si="15"/>
        <v>4.083660130718954</v>
      </c>
      <c r="Z40" s="61">
        <f t="shared" si="16"/>
        <v>0.08366013071895395</v>
      </c>
      <c r="AA40" s="61">
        <f t="shared" si="17"/>
        <v>4.1000000000000005</v>
      </c>
      <c r="AB40" s="213">
        <v>3665</v>
      </c>
      <c r="AC40" s="27">
        <f t="shared" si="23"/>
        <v>3200</v>
      </c>
      <c r="AD40" s="27">
        <f t="shared" si="45"/>
        <v>6648</v>
      </c>
      <c r="AE40" s="25">
        <f t="shared" si="46"/>
        <v>2983</v>
      </c>
      <c r="AF40" s="33" t="str">
        <f t="shared" si="25"/>
        <v>1300</v>
      </c>
      <c r="AG40" s="34">
        <f t="shared" si="47"/>
        <v>1683</v>
      </c>
      <c r="AJ40" s="222">
        <f t="shared" si="26"/>
        <v>3.05</v>
      </c>
      <c r="AK40" s="69">
        <v>3247</v>
      </c>
      <c r="AL40" s="223">
        <v>2930</v>
      </c>
      <c r="AM40" s="223">
        <f t="shared" si="37"/>
        <v>3295.7049999999995</v>
      </c>
    </row>
    <row r="41" spans="1:39" s="30" customFormat="1" ht="12.75">
      <c r="A41" s="27"/>
      <c r="B41" s="27"/>
      <c r="C41" s="170">
        <f t="shared" si="38"/>
        <v>1950</v>
      </c>
      <c r="D41" s="171"/>
      <c r="E41" s="182"/>
      <c r="F41" s="182"/>
      <c r="G41" s="183"/>
      <c r="H41" s="183"/>
      <c r="I41" s="183"/>
      <c r="J41" s="171"/>
      <c r="K41" s="171"/>
      <c r="L41" s="171"/>
      <c r="M41" s="182"/>
      <c r="N41" s="171"/>
      <c r="O41" s="184"/>
      <c r="P41" s="183"/>
      <c r="Q41" s="182"/>
      <c r="R41" s="185"/>
      <c r="S41" s="25"/>
      <c r="T41" s="33"/>
      <c r="U41" s="34"/>
      <c r="V41" s="25"/>
      <c r="W41" s="214">
        <f>W42</f>
        <v>461</v>
      </c>
      <c r="X41" s="60">
        <f t="shared" si="48"/>
        <v>4.2299349240780915</v>
      </c>
      <c r="Y41" s="61">
        <f t="shared" si="15"/>
        <v>4.1379609544468545</v>
      </c>
      <c r="Z41" s="61">
        <f t="shared" si="16"/>
        <v>0.13796095444685452</v>
      </c>
      <c r="AA41" s="61">
        <f t="shared" si="17"/>
        <v>4.15</v>
      </c>
      <c r="AB41" s="215">
        <v>3715</v>
      </c>
      <c r="AC41" s="27">
        <f t="shared" si="23"/>
        <v>3200</v>
      </c>
      <c r="AD41" s="27">
        <f t="shared" si="45"/>
        <v>6648</v>
      </c>
      <c r="AE41" s="25">
        <f t="shared" si="46"/>
        <v>2933</v>
      </c>
      <c r="AF41" s="33" t="str">
        <f t="shared" si="25"/>
        <v>1300</v>
      </c>
      <c r="AG41" s="34">
        <f t="shared" si="47"/>
        <v>1633</v>
      </c>
      <c r="AJ41" s="222">
        <f t="shared" si="26"/>
        <v>3.0999999999999996</v>
      </c>
      <c r="AK41" s="69">
        <v>3322</v>
      </c>
      <c r="AL41" s="223">
        <v>2990</v>
      </c>
      <c r="AM41" s="223">
        <f t="shared" si="37"/>
        <v>3371.8299999999995</v>
      </c>
    </row>
    <row r="42" spans="1:39" s="30" customFormat="1" ht="15.75">
      <c r="A42" s="27"/>
      <c r="B42" s="27"/>
      <c r="C42" s="175">
        <f t="shared" si="38"/>
        <v>2000</v>
      </c>
      <c r="D42" s="176"/>
      <c r="E42" s="177"/>
      <c r="F42" s="177"/>
      <c r="G42" s="178"/>
      <c r="H42" s="178"/>
      <c r="I42" s="178"/>
      <c r="J42" s="176"/>
      <c r="K42" s="179"/>
      <c r="L42" s="179"/>
      <c r="M42" s="177"/>
      <c r="N42" s="180"/>
      <c r="O42" s="176"/>
      <c r="P42" s="178"/>
      <c r="Q42" s="177"/>
      <c r="R42" s="181"/>
      <c r="S42" s="145"/>
      <c r="T42" s="146"/>
      <c r="U42" s="147"/>
      <c r="V42" s="145"/>
      <c r="W42" s="200">
        <v>461</v>
      </c>
      <c r="X42" s="158">
        <f t="shared" si="48"/>
        <v>4.3383947939262475</v>
      </c>
      <c r="Y42" s="159">
        <f t="shared" si="15"/>
        <v>4.203036876355749</v>
      </c>
      <c r="Z42" s="159">
        <f t="shared" si="16"/>
        <v>0.20303687635574885</v>
      </c>
      <c r="AA42" s="159">
        <f t="shared" si="17"/>
        <v>4.25</v>
      </c>
      <c r="AB42" s="217">
        <v>3765</v>
      </c>
      <c r="AC42" s="27">
        <f t="shared" si="23"/>
        <v>3200</v>
      </c>
      <c r="AD42" s="5">
        <f>AD41</f>
        <v>6648</v>
      </c>
      <c r="AE42" s="26">
        <f>AD42-AB42</f>
        <v>2883</v>
      </c>
      <c r="AF42" s="33" t="str">
        <f t="shared" si="25"/>
        <v>1300</v>
      </c>
      <c r="AG42" s="34">
        <f t="shared" si="47"/>
        <v>1583</v>
      </c>
      <c r="AJ42" s="222">
        <f t="shared" si="26"/>
        <v>3.1499999999999995</v>
      </c>
      <c r="AK42" s="69">
        <v>3397</v>
      </c>
      <c r="AL42" s="223">
        <v>3050</v>
      </c>
      <c r="AM42" s="223">
        <f t="shared" si="37"/>
        <v>3447.9549999999995</v>
      </c>
    </row>
    <row r="43" spans="1:39" ht="12.75">
      <c r="A43" s="27"/>
      <c r="B43" s="27"/>
      <c r="C43" s="170">
        <f t="shared" si="38"/>
        <v>2050</v>
      </c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2"/>
      <c r="S43" s="27"/>
      <c r="T43" s="27"/>
      <c r="U43" s="87"/>
      <c r="V43" s="27"/>
      <c r="W43" s="214">
        <f>W44</f>
        <v>462</v>
      </c>
      <c r="X43" s="60">
        <f t="shared" si="48"/>
        <v>4.437229437229437</v>
      </c>
      <c r="Y43" s="61">
        <f t="shared" si="15"/>
        <v>4.2623376623376625</v>
      </c>
      <c r="Z43" s="61">
        <f t="shared" si="16"/>
        <v>0.26233766233766254</v>
      </c>
      <c r="AA43" s="61">
        <f t="shared" si="17"/>
        <v>4.3</v>
      </c>
      <c r="AB43" s="215">
        <v>3865</v>
      </c>
      <c r="AC43" s="27">
        <f t="shared" si="23"/>
        <v>3200</v>
      </c>
      <c r="AD43" s="27">
        <f aca="true" t="shared" si="49" ref="AD43:AD51">AD42</f>
        <v>6648</v>
      </c>
      <c r="AE43" s="25">
        <f aca="true" t="shared" si="50" ref="AE43:AE51">AD43-AB43</f>
        <v>2783</v>
      </c>
      <c r="AF43" s="33" t="str">
        <f t="shared" si="25"/>
        <v>1300</v>
      </c>
      <c r="AG43" s="34">
        <f t="shared" si="47"/>
        <v>1483</v>
      </c>
      <c r="AH43" s="30"/>
      <c r="AI43" s="30"/>
      <c r="AJ43" s="222">
        <f t="shared" si="26"/>
        <v>3.1999999999999993</v>
      </c>
      <c r="AK43" s="69">
        <v>3472</v>
      </c>
      <c r="AL43" s="223">
        <v>3100</v>
      </c>
      <c r="AM43" s="223">
        <f t="shared" si="37"/>
        <v>3524.0799999999995</v>
      </c>
    </row>
    <row r="44" spans="1:39" s="30" customFormat="1" ht="12.75">
      <c r="A44" s="18"/>
      <c r="B44" s="18"/>
      <c r="C44" s="170">
        <f t="shared" si="38"/>
        <v>2100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4"/>
      <c r="S44" s="18"/>
      <c r="T44" s="18"/>
      <c r="U44" s="71"/>
      <c r="V44" s="18"/>
      <c r="W44" s="212">
        <v>462</v>
      </c>
      <c r="X44" s="60">
        <f t="shared" si="48"/>
        <v>4.545454545454546</v>
      </c>
      <c r="Y44" s="61">
        <f t="shared" si="15"/>
        <v>4.327272727272727</v>
      </c>
      <c r="Z44" s="61">
        <f t="shared" si="16"/>
        <v>0.32727272727272716</v>
      </c>
      <c r="AA44" s="61">
        <f t="shared" si="17"/>
        <v>4.3500000000000005</v>
      </c>
      <c r="AB44" s="213">
        <v>3915</v>
      </c>
      <c r="AC44" s="27">
        <f t="shared" si="23"/>
        <v>3200</v>
      </c>
      <c r="AD44" s="27">
        <f t="shared" si="49"/>
        <v>6648</v>
      </c>
      <c r="AE44" s="25">
        <f t="shared" si="50"/>
        <v>2733</v>
      </c>
      <c r="AF44" s="33" t="str">
        <f t="shared" si="25"/>
        <v>1300</v>
      </c>
      <c r="AG44" s="34">
        <f t="shared" si="47"/>
        <v>1433</v>
      </c>
      <c r="AJ44" s="222">
        <f t="shared" si="26"/>
        <v>3.249999999999999</v>
      </c>
      <c r="AK44" s="69">
        <v>3547</v>
      </c>
      <c r="AL44" s="223">
        <v>3170</v>
      </c>
      <c r="AM44" s="223">
        <f t="shared" si="37"/>
        <v>3600.2049999999995</v>
      </c>
    </row>
    <row r="45" spans="1:39" s="30" customFormat="1" ht="15">
      <c r="A45" s="27"/>
      <c r="B45" s="27"/>
      <c r="C45" s="170">
        <f t="shared" si="38"/>
        <v>2150</v>
      </c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2"/>
      <c r="S45" s="27"/>
      <c r="T45" s="27"/>
      <c r="U45" s="87"/>
      <c r="V45" s="27"/>
      <c r="W45" s="214">
        <f>W46</f>
        <v>463</v>
      </c>
      <c r="X45" s="60">
        <f t="shared" si="48"/>
        <v>4.643628509719222</v>
      </c>
      <c r="Y45" s="61">
        <f t="shared" si="15"/>
        <v>4.386177105831533</v>
      </c>
      <c r="Z45" s="61">
        <f t="shared" si="16"/>
        <v>0.38617710583153286</v>
      </c>
      <c r="AA45" s="61">
        <f t="shared" si="17"/>
        <v>4.4</v>
      </c>
      <c r="AB45" s="215">
        <v>3960</v>
      </c>
      <c r="AC45" s="27">
        <f t="shared" si="23"/>
        <v>3200</v>
      </c>
      <c r="AD45" s="27">
        <f t="shared" si="49"/>
        <v>6648</v>
      </c>
      <c r="AE45" s="25">
        <f t="shared" si="50"/>
        <v>2688</v>
      </c>
      <c r="AF45" s="33" t="str">
        <f t="shared" si="25"/>
        <v>1300</v>
      </c>
      <c r="AG45" s="34">
        <f t="shared" si="47"/>
        <v>1388</v>
      </c>
      <c r="AJ45" s="238">
        <f t="shared" si="26"/>
        <v>3.299999999999999</v>
      </c>
      <c r="AK45" s="239">
        <v>3622</v>
      </c>
      <c r="AL45" s="239">
        <v>3230</v>
      </c>
      <c r="AM45" s="246">
        <f t="shared" si="37"/>
        <v>3676.3299999999995</v>
      </c>
    </row>
    <row r="46" spans="1:39" s="30" customFormat="1" ht="12.75">
      <c r="A46" s="27"/>
      <c r="B46" s="27"/>
      <c r="C46" s="170">
        <f t="shared" si="38"/>
        <v>2200</v>
      </c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27"/>
      <c r="T46" s="27"/>
      <c r="U46" s="87"/>
      <c r="V46" s="27"/>
      <c r="W46" s="212">
        <v>463</v>
      </c>
      <c r="X46" s="60">
        <f t="shared" si="48"/>
        <v>4.751619870410368</v>
      </c>
      <c r="Y46" s="61">
        <f t="shared" si="15"/>
        <v>4.450971922246221</v>
      </c>
      <c r="Z46" s="61">
        <f t="shared" si="16"/>
        <v>0.45097192224622074</v>
      </c>
      <c r="AA46" s="61">
        <f t="shared" si="17"/>
        <v>4.5</v>
      </c>
      <c r="AB46" s="213">
        <v>4005</v>
      </c>
      <c r="AC46" s="27">
        <f t="shared" si="23"/>
        <v>3200</v>
      </c>
      <c r="AD46" s="27">
        <f t="shared" si="49"/>
        <v>6648</v>
      </c>
      <c r="AE46" s="25">
        <f t="shared" si="50"/>
        <v>2643</v>
      </c>
      <c r="AF46" s="33" t="str">
        <f t="shared" si="25"/>
        <v>1300</v>
      </c>
      <c r="AG46" s="34">
        <f t="shared" si="47"/>
        <v>1343</v>
      </c>
      <c r="AJ46" s="227">
        <f t="shared" si="26"/>
        <v>3.3499999999999988</v>
      </c>
      <c r="AK46" s="228"/>
      <c r="AL46" s="229">
        <v>3285</v>
      </c>
      <c r="AM46" s="81"/>
    </row>
    <row r="47" spans="1:39" s="30" customFormat="1" ht="12.75">
      <c r="A47" s="27"/>
      <c r="B47" s="27"/>
      <c r="C47" s="170">
        <f t="shared" si="38"/>
        <v>2250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2"/>
      <c r="S47" s="27"/>
      <c r="T47" s="27"/>
      <c r="U47" s="87"/>
      <c r="V47" s="27"/>
      <c r="W47" s="214">
        <f>W48</f>
        <v>464</v>
      </c>
      <c r="X47" s="60">
        <f t="shared" si="48"/>
        <v>4.849137931034483</v>
      </c>
      <c r="Y47" s="61">
        <f t="shared" si="15"/>
        <v>4.50948275862069</v>
      </c>
      <c r="Z47" s="61">
        <f t="shared" si="16"/>
        <v>0.50948275862069</v>
      </c>
      <c r="AA47" s="61">
        <f t="shared" si="17"/>
        <v>4.55</v>
      </c>
      <c r="AB47" s="215">
        <v>4050</v>
      </c>
      <c r="AC47" s="27">
        <f t="shared" si="23"/>
        <v>3200</v>
      </c>
      <c r="AD47" s="27">
        <f t="shared" si="49"/>
        <v>6648</v>
      </c>
      <c r="AE47" s="25">
        <f t="shared" si="50"/>
        <v>2598</v>
      </c>
      <c r="AF47" s="33" t="str">
        <f t="shared" si="25"/>
        <v>1300</v>
      </c>
      <c r="AG47" s="34">
        <f t="shared" si="47"/>
        <v>1298</v>
      </c>
      <c r="AJ47" s="230">
        <f t="shared" si="26"/>
        <v>3.3999999999999986</v>
      </c>
      <c r="AK47" s="187"/>
      <c r="AL47" s="231">
        <v>3340</v>
      </c>
      <c r="AM47" s="81"/>
    </row>
    <row r="48" spans="1:39" s="30" customFormat="1" ht="12.75">
      <c r="A48" s="27"/>
      <c r="B48" s="27"/>
      <c r="C48" s="170">
        <f t="shared" si="38"/>
        <v>2300</v>
      </c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2"/>
      <c r="S48" s="27"/>
      <c r="T48" s="27"/>
      <c r="U48" s="87"/>
      <c r="V48" s="27"/>
      <c r="W48" s="212">
        <v>464</v>
      </c>
      <c r="X48" s="60">
        <f t="shared" si="48"/>
        <v>4.956896551724138</v>
      </c>
      <c r="Y48" s="61">
        <f t="shared" si="15"/>
        <v>4.574137931034483</v>
      </c>
      <c r="Z48" s="61">
        <f t="shared" si="16"/>
        <v>0.5741379310344827</v>
      </c>
      <c r="AA48" s="61">
        <f t="shared" si="17"/>
        <v>5</v>
      </c>
      <c r="AB48" s="213">
        <v>4100</v>
      </c>
      <c r="AC48" s="27">
        <f t="shared" si="23"/>
        <v>3200</v>
      </c>
      <c r="AD48" s="27">
        <f t="shared" si="49"/>
        <v>6648</v>
      </c>
      <c r="AE48" s="25">
        <f t="shared" si="50"/>
        <v>2548</v>
      </c>
      <c r="AF48" s="33" t="str">
        <f t="shared" si="25"/>
        <v>1300</v>
      </c>
      <c r="AG48" s="34">
        <f t="shared" si="47"/>
        <v>1248</v>
      </c>
      <c r="AJ48" s="230">
        <f t="shared" si="26"/>
        <v>3.4499999999999984</v>
      </c>
      <c r="AK48" s="187"/>
      <c r="AL48" s="231">
        <v>3395</v>
      </c>
      <c r="AM48" s="81"/>
    </row>
    <row r="49" spans="1:39" ht="12.75">
      <c r="A49" s="27"/>
      <c r="B49" s="27"/>
      <c r="C49" s="170">
        <f t="shared" si="38"/>
        <v>2350</v>
      </c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27"/>
      <c r="T49" s="27"/>
      <c r="U49" s="87"/>
      <c r="V49" s="27"/>
      <c r="W49" s="214">
        <f>W50</f>
        <v>465</v>
      </c>
      <c r="X49" s="60">
        <f t="shared" si="48"/>
        <v>5.053763440860215</v>
      </c>
      <c r="Y49" s="61">
        <f t="shared" si="15"/>
        <v>5.032258064516129</v>
      </c>
      <c r="Z49" s="61">
        <f t="shared" si="16"/>
        <v>0.032258064516129004</v>
      </c>
      <c r="AA49" s="61">
        <f t="shared" si="17"/>
        <v>5.050000000000001</v>
      </c>
      <c r="AB49" s="215">
        <v>4150</v>
      </c>
      <c r="AC49" s="27">
        <f t="shared" si="23"/>
        <v>3200</v>
      </c>
      <c r="AD49" s="27">
        <f t="shared" si="49"/>
        <v>6648</v>
      </c>
      <c r="AE49" s="25">
        <f t="shared" si="50"/>
        <v>2498</v>
      </c>
      <c r="AF49" s="33" t="str">
        <f t="shared" si="25"/>
        <v>1300</v>
      </c>
      <c r="AG49" s="34">
        <f t="shared" si="47"/>
        <v>1198</v>
      </c>
      <c r="AH49" s="30"/>
      <c r="AI49" s="30"/>
      <c r="AJ49" s="230">
        <f t="shared" si="26"/>
        <v>3.4999999999999982</v>
      </c>
      <c r="AK49" s="187"/>
      <c r="AL49" s="231">
        <v>3450</v>
      </c>
      <c r="AM49" s="81"/>
    </row>
    <row r="50" spans="1:39" s="30" customFormat="1" ht="12.75">
      <c r="A50" s="18"/>
      <c r="B50" s="18"/>
      <c r="C50" s="170">
        <f t="shared" si="38"/>
        <v>2400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4"/>
      <c r="S50" s="18"/>
      <c r="T50" s="18"/>
      <c r="U50" s="71"/>
      <c r="V50" s="18"/>
      <c r="W50" s="212">
        <v>465</v>
      </c>
      <c r="X50" s="60">
        <f t="shared" si="48"/>
        <v>5.161290322580645</v>
      </c>
      <c r="Y50" s="61">
        <f t="shared" si="15"/>
        <v>5.096774193548387</v>
      </c>
      <c r="Z50" s="61">
        <f t="shared" si="16"/>
        <v>0.09677419354838701</v>
      </c>
      <c r="AA50" s="61">
        <f t="shared" si="17"/>
        <v>5.1000000000000005</v>
      </c>
      <c r="AB50" s="213">
        <v>4200</v>
      </c>
      <c r="AC50" s="27">
        <f t="shared" si="23"/>
        <v>3200</v>
      </c>
      <c r="AD50" s="27">
        <f t="shared" si="49"/>
        <v>6648</v>
      </c>
      <c r="AE50" s="25">
        <f t="shared" si="50"/>
        <v>2448</v>
      </c>
      <c r="AF50" s="33" t="str">
        <f t="shared" si="25"/>
        <v>1300</v>
      </c>
      <c r="AG50" s="34">
        <f t="shared" si="47"/>
        <v>1148</v>
      </c>
      <c r="AJ50" s="230">
        <f t="shared" si="26"/>
        <v>3.549999999999998</v>
      </c>
      <c r="AK50" s="187"/>
      <c r="AL50" s="231">
        <v>3505</v>
      </c>
      <c r="AM50" s="81"/>
    </row>
    <row r="51" spans="1:39" s="30" customFormat="1" ht="15.75">
      <c r="A51" s="27"/>
      <c r="B51" s="27"/>
      <c r="C51" s="170">
        <f t="shared" si="38"/>
        <v>2450</v>
      </c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27"/>
      <c r="T51" s="27"/>
      <c r="U51" s="87"/>
      <c r="V51" s="27"/>
      <c r="W51" s="214">
        <f>W52</f>
        <v>466</v>
      </c>
      <c r="X51" s="60">
        <f t="shared" si="48"/>
        <v>5.257510729613734</v>
      </c>
      <c r="Y51" s="61">
        <f t="shared" si="15"/>
        <v>5.15450643776824</v>
      </c>
      <c r="Z51" s="61">
        <f t="shared" si="16"/>
        <v>0.1545064377682399</v>
      </c>
      <c r="AA51" s="61">
        <f t="shared" si="17"/>
        <v>5.2</v>
      </c>
      <c r="AB51" s="215">
        <v>4250</v>
      </c>
      <c r="AC51" s="27">
        <f t="shared" si="23"/>
        <v>3200</v>
      </c>
      <c r="AD51" s="27">
        <f t="shared" si="49"/>
        <v>6648</v>
      </c>
      <c r="AE51" s="25">
        <f t="shared" si="50"/>
        <v>2398</v>
      </c>
      <c r="AF51" s="33" t="str">
        <f t="shared" si="25"/>
        <v>1300</v>
      </c>
      <c r="AG51" s="34">
        <f t="shared" si="47"/>
        <v>1098</v>
      </c>
      <c r="AJ51" s="242">
        <v>4</v>
      </c>
      <c r="AK51" s="176"/>
      <c r="AL51" s="243">
        <v>3560</v>
      </c>
      <c r="AM51" s="81"/>
    </row>
    <row r="52" spans="1:39" s="30" customFormat="1" ht="15.75" thickBot="1">
      <c r="A52" s="27"/>
      <c r="B52" s="27"/>
      <c r="C52" s="164">
        <f t="shared" si="38"/>
        <v>2500</v>
      </c>
      <c r="D52" s="165"/>
      <c r="E52" s="166"/>
      <c r="F52" s="166"/>
      <c r="G52" s="167"/>
      <c r="H52" s="167"/>
      <c r="I52" s="167"/>
      <c r="J52" s="165"/>
      <c r="K52" s="168"/>
      <c r="L52" s="168"/>
      <c r="M52" s="166"/>
      <c r="N52" s="168"/>
      <c r="O52" s="165"/>
      <c r="P52" s="167"/>
      <c r="Q52" s="166"/>
      <c r="R52" s="169"/>
      <c r="S52" s="138"/>
      <c r="T52" s="141"/>
      <c r="U52" s="142"/>
      <c r="V52" s="138"/>
      <c r="W52" s="218">
        <v>466</v>
      </c>
      <c r="X52" s="219">
        <f t="shared" si="48"/>
        <v>5.364806866952789</v>
      </c>
      <c r="Y52" s="220">
        <f t="shared" si="15"/>
        <v>5.218884120171674</v>
      </c>
      <c r="Z52" s="220">
        <f t="shared" si="16"/>
        <v>0.21888412017167358</v>
      </c>
      <c r="AA52" s="220">
        <f t="shared" si="17"/>
        <v>5.25</v>
      </c>
      <c r="AB52" s="221">
        <v>4300</v>
      </c>
      <c r="AC52" s="27">
        <f t="shared" si="23"/>
        <v>3200</v>
      </c>
      <c r="AD52" s="5">
        <f>AD51</f>
        <v>6648</v>
      </c>
      <c r="AE52" s="26">
        <f>AD52-AB52</f>
        <v>2348</v>
      </c>
      <c r="AF52" s="33" t="str">
        <f t="shared" si="25"/>
        <v>1300</v>
      </c>
      <c r="AG52" s="34">
        <f t="shared" si="47"/>
        <v>1048</v>
      </c>
      <c r="AJ52" s="230">
        <f t="shared" si="26"/>
        <v>4.05</v>
      </c>
      <c r="AK52" s="187"/>
      <c r="AL52" s="231">
        <v>3615</v>
      </c>
      <c r="AM52" s="81"/>
    </row>
    <row r="53" spans="3:39" s="30" customFormat="1" ht="13.5" thickTop="1">
      <c r="C53" s="111"/>
      <c r="D53" s="27"/>
      <c r="E53" s="31"/>
      <c r="F53" s="31"/>
      <c r="G53" s="32"/>
      <c r="H53" s="32"/>
      <c r="I53" s="32"/>
      <c r="J53" s="27"/>
      <c r="K53" s="27"/>
      <c r="L53" s="27"/>
      <c r="M53" s="31"/>
      <c r="N53" s="27"/>
      <c r="O53" s="25"/>
      <c r="P53" s="32"/>
      <c r="Q53" s="31"/>
      <c r="R53" s="31"/>
      <c r="S53" s="25"/>
      <c r="T53" s="33"/>
      <c r="U53" s="34"/>
      <c r="V53" s="25"/>
      <c r="W53" s="27"/>
      <c r="X53" s="31"/>
      <c r="Y53" s="32"/>
      <c r="Z53" s="32"/>
      <c r="AA53" s="32"/>
      <c r="AB53" s="27"/>
      <c r="AJ53" s="230">
        <f t="shared" si="26"/>
        <v>4.1</v>
      </c>
      <c r="AK53" s="187"/>
      <c r="AL53" s="231">
        <v>3665</v>
      </c>
      <c r="AM53" s="81"/>
    </row>
    <row r="54" spans="3:39" s="30" customFormat="1" ht="12.75">
      <c r="C54" s="137"/>
      <c r="D54" s="25"/>
      <c r="E54" s="31"/>
      <c r="F54" s="31"/>
      <c r="G54" s="32"/>
      <c r="H54" s="32"/>
      <c r="I54" s="32"/>
      <c r="J54" s="25"/>
      <c r="K54" s="27"/>
      <c r="L54" s="27"/>
      <c r="M54" s="31"/>
      <c r="N54" s="27"/>
      <c r="O54" s="25"/>
      <c r="P54" s="32"/>
      <c r="Q54" s="31"/>
      <c r="R54" s="31"/>
      <c r="S54" s="25"/>
      <c r="T54" s="33"/>
      <c r="U54" s="34"/>
      <c r="V54" s="25"/>
      <c r="W54" s="25"/>
      <c r="X54" s="31"/>
      <c r="Y54" s="32"/>
      <c r="Z54" s="32"/>
      <c r="AA54" s="32"/>
      <c r="AB54" s="25"/>
      <c r="AJ54" s="230">
        <f t="shared" si="26"/>
        <v>4.1499999999999995</v>
      </c>
      <c r="AK54" s="187"/>
      <c r="AL54" s="231">
        <v>3715</v>
      </c>
      <c r="AM54" s="81"/>
    </row>
    <row r="55" spans="1:39" ht="12.75">
      <c r="A55" s="30"/>
      <c r="B55" s="30"/>
      <c r="C55" s="111"/>
      <c r="D55" s="27"/>
      <c r="E55" s="31"/>
      <c r="F55" s="31"/>
      <c r="G55" s="32"/>
      <c r="H55" s="32"/>
      <c r="I55" s="32"/>
      <c r="J55" s="27"/>
      <c r="K55" s="27"/>
      <c r="L55" s="27"/>
      <c r="M55" s="31"/>
      <c r="N55" s="27"/>
      <c r="O55" s="25"/>
      <c r="P55" s="32"/>
      <c r="Q55" s="31"/>
      <c r="R55" s="31"/>
      <c r="S55" s="25"/>
      <c r="T55" s="33"/>
      <c r="U55" s="34"/>
      <c r="V55" s="25"/>
      <c r="W55" s="27"/>
      <c r="X55" s="31"/>
      <c r="Y55" s="32"/>
      <c r="Z55" s="32"/>
      <c r="AA55" s="32"/>
      <c r="AB55" s="27"/>
      <c r="AC55" s="30"/>
      <c r="AD55" s="30"/>
      <c r="AE55" s="30"/>
      <c r="AF55" s="30"/>
      <c r="AG55" s="30"/>
      <c r="AH55" s="30"/>
      <c r="AI55" s="30"/>
      <c r="AJ55" s="230">
        <f t="shared" si="26"/>
        <v>4.199999999999999</v>
      </c>
      <c r="AK55" s="187"/>
      <c r="AL55" s="231">
        <v>3765</v>
      </c>
      <c r="AM55" s="81"/>
    </row>
    <row r="56" spans="3:39" ht="12.75">
      <c r="C56" s="137"/>
      <c r="D56" s="25"/>
      <c r="E56" s="31"/>
      <c r="F56" s="31"/>
      <c r="G56" s="32"/>
      <c r="H56" s="32"/>
      <c r="I56" s="32"/>
      <c r="J56" s="25"/>
      <c r="K56" s="27"/>
      <c r="L56" s="27"/>
      <c r="M56" s="31"/>
      <c r="N56" s="27"/>
      <c r="O56" s="25"/>
      <c r="P56" s="32"/>
      <c r="Q56" s="31"/>
      <c r="R56" s="31"/>
      <c r="S56" s="25"/>
      <c r="T56" s="33"/>
      <c r="U56" s="34"/>
      <c r="V56" s="25"/>
      <c r="W56" s="25"/>
      <c r="X56" s="31"/>
      <c r="Y56" s="32"/>
      <c r="Z56" s="32"/>
      <c r="AA56" s="32"/>
      <c r="AB56" s="25"/>
      <c r="AI56" s="30"/>
      <c r="AJ56" s="240">
        <f t="shared" si="26"/>
        <v>4.249999999999999</v>
      </c>
      <c r="AK56" s="5"/>
      <c r="AL56" s="241">
        <v>3815</v>
      </c>
      <c r="AM56" s="81"/>
    </row>
    <row r="57" spans="3:39" ht="15">
      <c r="C57" s="111"/>
      <c r="D57" s="18"/>
      <c r="E57" s="31"/>
      <c r="F57" s="31"/>
      <c r="G57" s="32"/>
      <c r="H57" s="32"/>
      <c r="I57" s="32"/>
      <c r="J57" s="5"/>
      <c r="K57" s="18"/>
      <c r="L57" s="18"/>
      <c r="M57" s="31"/>
      <c r="N57" s="27"/>
      <c r="O57" s="25"/>
      <c r="P57" s="32"/>
      <c r="Q57" s="31"/>
      <c r="R57" s="31"/>
      <c r="S57" s="25"/>
      <c r="T57" s="33"/>
      <c r="U57" s="34"/>
      <c r="V57" s="25"/>
      <c r="W57" s="27"/>
      <c r="X57" s="31"/>
      <c r="Y57" s="32"/>
      <c r="Z57" s="32"/>
      <c r="AA57" s="32"/>
      <c r="AB57" s="27"/>
      <c r="AI57" s="30"/>
      <c r="AJ57" s="244">
        <f t="shared" si="26"/>
        <v>4.299999999999999</v>
      </c>
      <c r="AK57" s="245"/>
      <c r="AL57" s="190">
        <v>3865</v>
      </c>
      <c r="AM57" s="81"/>
    </row>
    <row r="58" spans="3:39" ht="12.75">
      <c r="C58" s="137"/>
      <c r="D58" s="25"/>
      <c r="E58" s="31"/>
      <c r="F58" s="31"/>
      <c r="G58" s="32"/>
      <c r="H58" s="32"/>
      <c r="I58" s="32"/>
      <c r="J58" s="25"/>
      <c r="K58" s="27"/>
      <c r="L58" s="27"/>
      <c r="M58" s="31"/>
      <c r="N58" s="27"/>
      <c r="O58" s="25"/>
      <c r="P58" s="32"/>
      <c r="Q58" s="31"/>
      <c r="R58" s="31"/>
      <c r="S58" s="25"/>
      <c r="T58" s="33"/>
      <c r="U58" s="34"/>
      <c r="V58" s="25"/>
      <c r="W58" s="25"/>
      <c r="X58" s="31"/>
      <c r="Y58" s="32"/>
      <c r="Z58" s="32"/>
      <c r="AA58" s="32"/>
      <c r="AB58" s="25"/>
      <c r="AJ58" s="230">
        <f t="shared" si="26"/>
        <v>4.349999999999999</v>
      </c>
      <c r="AK58" s="187"/>
      <c r="AL58" s="231">
        <v>3915</v>
      </c>
      <c r="AM58" s="81"/>
    </row>
    <row r="59" spans="3:39" ht="12.75">
      <c r="C59" s="111"/>
      <c r="D59" s="18"/>
      <c r="E59" s="31"/>
      <c r="F59" s="31"/>
      <c r="G59" s="32"/>
      <c r="H59" s="32"/>
      <c r="I59" s="32"/>
      <c r="J59" s="27"/>
      <c r="K59" s="27"/>
      <c r="L59" s="27"/>
      <c r="M59" s="31"/>
      <c r="N59" s="27"/>
      <c r="O59" s="25"/>
      <c r="P59" s="32"/>
      <c r="Q59" s="31"/>
      <c r="R59" s="31"/>
      <c r="S59" s="25"/>
      <c r="T59" s="33"/>
      <c r="U59" s="34"/>
      <c r="V59" s="25"/>
      <c r="W59" s="27"/>
      <c r="X59" s="31"/>
      <c r="Y59" s="32"/>
      <c r="Z59" s="32"/>
      <c r="AA59" s="32"/>
      <c r="AB59" s="27"/>
      <c r="AJ59" s="230">
        <f t="shared" si="26"/>
        <v>4.399999999999999</v>
      </c>
      <c r="AK59" s="187"/>
      <c r="AL59" s="231">
        <v>3960</v>
      </c>
      <c r="AM59" s="81"/>
    </row>
    <row r="60" spans="3:39" ht="12.75">
      <c r="C60" s="137"/>
      <c r="D60" s="25"/>
      <c r="E60" s="31"/>
      <c r="F60" s="31"/>
      <c r="G60" s="32"/>
      <c r="H60" s="32"/>
      <c r="I60" s="32"/>
      <c r="J60" s="25"/>
      <c r="K60" s="27"/>
      <c r="L60" s="27"/>
      <c r="M60" s="31"/>
      <c r="N60" s="27"/>
      <c r="O60" s="25"/>
      <c r="P60" s="32"/>
      <c r="Q60" s="31"/>
      <c r="R60" s="31"/>
      <c r="S60" s="25"/>
      <c r="T60" s="33"/>
      <c r="U60" s="34"/>
      <c r="V60" s="25"/>
      <c r="W60" s="25"/>
      <c r="X60" s="31"/>
      <c r="Y60" s="32"/>
      <c r="Z60" s="32"/>
      <c r="AA60" s="32"/>
      <c r="AB60" s="25"/>
      <c r="AJ60" s="230">
        <f t="shared" si="26"/>
        <v>4.449999999999998</v>
      </c>
      <c r="AK60" s="187"/>
      <c r="AL60" s="231">
        <v>4005</v>
      </c>
      <c r="AM60" s="81"/>
    </row>
    <row r="61" spans="3:39" ht="12.75">
      <c r="C61" s="111"/>
      <c r="D61" s="27"/>
      <c r="E61" s="31"/>
      <c r="F61" s="31"/>
      <c r="G61" s="32"/>
      <c r="H61" s="32"/>
      <c r="I61" s="32"/>
      <c r="J61" s="27"/>
      <c r="K61" s="27"/>
      <c r="L61" s="27"/>
      <c r="M61" s="31"/>
      <c r="N61" s="27"/>
      <c r="O61" s="25"/>
      <c r="P61" s="32"/>
      <c r="Q61" s="31"/>
      <c r="R61" s="31"/>
      <c r="S61" s="25"/>
      <c r="T61" s="33"/>
      <c r="U61" s="34"/>
      <c r="V61" s="25"/>
      <c r="W61" s="27"/>
      <c r="X61" s="31"/>
      <c r="Y61" s="32"/>
      <c r="Z61" s="32"/>
      <c r="AA61" s="32"/>
      <c r="AB61" s="27"/>
      <c r="AJ61" s="230">
        <f t="shared" si="26"/>
        <v>4.499999999999998</v>
      </c>
      <c r="AK61" s="187"/>
      <c r="AL61" s="231">
        <v>4050</v>
      </c>
      <c r="AM61" s="81"/>
    </row>
    <row r="62" spans="3:39" ht="15.75">
      <c r="C62" s="247"/>
      <c r="D62" s="247"/>
      <c r="E62" s="248"/>
      <c r="F62" s="248"/>
      <c r="G62" s="249"/>
      <c r="H62" s="249"/>
      <c r="I62" s="249"/>
      <c r="J62" s="247"/>
      <c r="K62" s="250"/>
      <c r="L62" s="250"/>
      <c r="M62" s="248"/>
      <c r="N62" s="251"/>
      <c r="O62" s="247"/>
      <c r="P62" s="249"/>
      <c r="Q62" s="248"/>
      <c r="R62" s="248"/>
      <c r="S62" s="252"/>
      <c r="T62" s="253"/>
      <c r="U62" s="254"/>
      <c r="V62" s="252"/>
      <c r="W62" s="247"/>
      <c r="X62" s="248"/>
      <c r="Y62" s="249"/>
      <c r="Z62" s="249"/>
      <c r="AA62" s="249"/>
      <c r="AB62" s="247"/>
      <c r="AJ62" s="230">
        <f t="shared" si="26"/>
        <v>4.549999999999998</v>
      </c>
      <c r="AK62" s="187"/>
      <c r="AL62" s="231">
        <v>4095</v>
      </c>
      <c r="AM62" s="81"/>
    </row>
  </sheetData>
  <mergeCells count="1">
    <mergeCell ref="M2:R2"/>
  </mergeCells>
  <printOptions/>
  <pageMargins left="0" right="0" top="0" bottom="0" header="0.5118110236220472" footer="0.5118110236220472"/>
  <pageSetup fitToHeight="1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8.00390625" style="6" customWidth="1"/>
    <col min="2" max="2" width="7.57421875" style="6" customWidth="1"/>
    <col min="3" max="6" width="5.28125" style="6" customWidth="1"/>
    <col min="7" max="7" width="5.7109375" style="6" customWidth="1"/>
    <col min="8" max="21" width="5.28125" style="6" customWidth="1"/>
    <col min="22" max="22" width="5.140625" style="6" customWidth="1"/>
    <col min="23" max="16384" width="9.140625" style="6" customWidth="1"/>
  </cols>
  <sheetData>
    <row r="1" ht="13.5" thickBot="1">
      <c r="A1" s="6" t="s">
        <v>1</v>
      </c>
    </row>
    <row r="2" spans="1:22" ht="13.5" thickBot="1">
      <c r="A2" s="133" t="s">
        <v>31</v>
      </c>
      <c r="B2" s="95"/>
      <c r="C2" s="271" t="s">
        <v>32</v>
      </c>
      <c r="D2" s="269"/>
      <c r="E2" s="269"/>
      <c r="F2" s="270"/>
      <c r="G2" s="269" t="s">
        <v>33</v>
      </c>
      <c r="H2" s="269"/>
      <c r="I2" s="269"/>
      <c r="J2" s="270"/>
      <c r="K2" s="269" t="s">
        <v>34</v>
      </c>
      <c r="L2" s="269"/>
      <c r="M2" s="269"/>
      <c r="N2" s="270"/>
      <c r="O2" s="269" t="s">
        <v>35</v>
      </c>
      <c r="P2" s="269"/>
      <c r="Q2" s="269"/>
      <c r="R2" s="270"/>
      <c r="S2" s="269" t="s">
        <v>36</v>
      </c>
      <c r="T2" s="269"/>
      <c r="U2" s="269"/>
      <c r="V2" s="270"/>
    </row>
    <row r="3" spans="1:22" ht="13.5" thickBot="1">
      <c r="A3" s="134"/>
      <c r="B3" s="132" t="s">
        <v>37</v>
      </c>
      <c r="C3" s="1">
        <v>12</v>
      </c>
      <c r="D3" s="1">
        <v>13</v>
      </c>
      <c r="E3" s="1">
        <v>14</v>
      </c>
      <c r="F3" s="7">
        <v>15</v>
      </c>
      <c r="G3" s="8">
        <v>12</v>
      </c>
      <c r="H3" s="1">
        <v>13</v>
      </c>
      <c r="I3" s="1">
        <v>14</v>
      </c>
      <c r="J3" s="7">
        <v>15</v>
      </c>
      <c r="K3" s="8">
        <v>12</v>
      </c>
      <c r="L3" s="1">
        <v>13</v>
      </c>
      <c r="M3" s="1">
        <v>14</v>
      </c>
      <c r="N3" s="7">
        <v>15</v>
      </c>
      <c r="O3" s="8">
        <v>12</v>
      </c>
      <c r="P3" s="1">
        <v>13</v>
      </c>
      <c r="Q3" s="1">
        <v>14</v>
      </c>
      <c r="R3" s="7">
        <v>15</v>
      </c>
      <c r="S3" s="8">
        <v>12</v>
      </c>
      <c r="T3" s="1">
        <v>13</v>
      </c>
      <c r="U3" s="1">
        <v>14</v>
      </c>
      <c r="V3" s="7">
        <v>15</v>
      </c>
    </row>
    <row r="4" spans="1:22" ht="12.75">
      <c r="A4" s="135">
        <v>150</v>
      </c>
      <c r="B4" s="131"/>
      <c r="C4" s="9">
        <v>1100</v>
      </c>
      <c r="D4" s="10">
        <v>1100</v>
      </c>
      <c r="E4" s="10">
        <v>1100</v>
      </c>
      <c r="F4" s="11">
        <v>1100</v>
      </c>
      <c r="G4" s="12">
        <v>1100</v>
      </c>
      <c r="H4" s="10">
        <v>1100</v>
      </c>
      <c r="I4" s="10">
        <v>1100</v>
      </c>
      <c r="J4" s="11">
        <v>1100</v>
      </c>
      <c r="K4" s="12">
        <v>1100</v>
      </c>
      <c r="L4" s="10">
        <v>1120</v>
      </c>
      <c r="M4" s="10">
        <v>1150</v>
      </c>
      <c r="N4" s="11">
        <v>1180</v>
      </c>
      <c r="O4" s="12">
        <v>1140</v>
      </c>
      <c r="P4" s="10">
        <v>1170</v>
      </c>
      <c r="Q4" s="10">
        <v>1200</v>
      </c>
      <c r="R4" s="11">
        <v>1230</v>
      </c>
      <c r="S4" s="12">
        <v>1180</v>
      </c>
      <c r="T4" s="10">
        <v>1200</v>
      </c>
      <c r="U4" s="10">
        <v>1220</v>
      </c>
      <c r="V4" s="11">
        <v>1250</v>
      </c>
    </row>
    <row r="5" spans="1:22" ht="12.75">
      <c r="A5" s="135">
        <v>200</v>
      </c>
      <c r="B5" s="129"/>
      <c r="C5" s="9">
        <v>1160</v>
      </c>
      <c r="D5" s="10">
        <v>1180</v>
      </c>
      <c r="E5" s="10">
        <v>1200</v>
      </c>
      <c r="F5" s="11">
        <v>1220</v>
      </c>
      <c r="G5" s="12">
        <v>1200</v>
      </c>
      <c r="H5" s="10">
        <v>1220</v>
      </c>
      <c r="I5" s="10">
        <v>1240</v>
      </c>
      <c r="J5" s="11">
        <v>1260</v>
      </c>
      <c r="K5" s="12">
        <v>1220</v>
      </c>
      <c r="L5" s="10">
        <v>1240</v>
      </c>
      <c r="M5" s="10">
        <v>1260</v>
      </c>
      <c r="N5" s="11">
        <v>1280</v>
      </c>
      <c r="O5" s="12">
        <v>1240</v>
      </c>
      <c r="P5" s="10">
        <v>1280</v>
      </c>
      <c r="Q5" s="10">
        <v>1310</v>
      </c>
      <c r="R5" s="11">
        <v>1340</v>
      </c>
      <c r="S5" s="12">
        <v>1280</v>
      </c>
      <c r="T5" s="10">
        <v>1300</v>
      </c>
      <c r="U5" s="10">
        <v>1320</v>
      </c>
      <c r="V5" s="11">
        <v>1350</v>
      </c>
    </row>
    <row r="6" spans="1:22" ht="12.75">
      <c r="A6" s="135">
        <v>250</v>
      </c>
      <c r="B6" s="129"/>
      <c r="C6" s="9">
        <v>1260</v>
      </c>
      <c r="D6" s="10">
        <v>1280</v>
      </c>
      <c r="E6" s="10">
        <v>1300</v>
      </c>
      <c r="F6" s="11">
        <v>1320</v>
      </c>
      <c r="G6" s="12">
        <v>1280</v>
      </c>
      <c r="H6" s="10">
        <v>1300</v>
      </c>
      <c r="I6" s="10">
        <v>1320</v>
      </c>
      <c r="J6" s="11">
        <v>1340</v>
      </c>
      <c r="K6" s="12">
        <v>1300</v>
      </c>
      <c r="L6" s="10">
        <v>1320</v>
      </c>
      <c r="M6" s="10">
        <v>1340</v>
      </c>
      <c r="N6" s="11">
        <v>1370</v>
      </c>
      <c r="O6" s="12">
        <v>1320</v>
      </c>
      <c r="P6" s="10">
        <v>1340</v>
      </c>
      <c r="Q6" s="10">
        <v>1370</v>
      </c>
      <c r="R6" s="11">
        <v>1400</v>
      </c>
      <c r="S6" s="12">
        <v>1350</v>
      </c>
      <c r="T6" s="10">
        <v>1380</v>
      </c>
      <c r="U6" s="10">
        <v>1420</v>
      </c>
      <c r="V6" s="11">
        <v>1460</v>
      </c>
    </row>
    <row r="7" spans="1:22" ht="12.75">
      <c r="A7" s="135">
        <v>300</v>
      </c>
      <c r="B7" s="129"/>
      <c r="C7" s="9">
        <v>1360</v>
      </c>
      <c r="D7" s="10">
        <v>1380</v>
      </c>
      <c r="E7" s="10">
        <v>1400</v>
      </c>
      <c r="F7" s="11">
        <v>1430</v>
      </c>
      <c r="G7" s="12">
        <v>1330</v>
      </c>
      <c r="H7" s="10">
        <v>1400</v>
      </c>
      <c r="I7" s="10">
        <v>1430</v>
      </c>
      <c r="J7" s="11">
        <v>1460</v>
      </c>
      <c r="K7" s="12">
        <v>1420</v>
      </c>
      <c r="L7" s="10">
        <v>1460</v>
      </c>
      <c r="M7" s="10">
        <v>1480</v>
      </c>
      <c r="N7" s="11">
        <v>1510</v>
      </c>
      <c r="O7" s="12">
        <v>1470</v>
      </c>
      <c r="P7" s="10">
        <v>1510</v>
      </c>
      <c r="Q7" s="10">
        <v>1540</v>
      </c>
      <c r="R7" s="11">
        <v>1570</v>
      </c>
      <c r="S7" s="12">
        <v>1530</v>
      </c>
      <c r="T7" s="10">
        <v>1550</v>
      </c>
      <c r="U7" s="10">
        <v>1580</v>
      </c>
      <c r="V7" s="11">
        <v>1610</v>
      </c>
    </row>
    <row r="8" spans="1:22" ht="12.75">
      <c r="A8" s="135">
        <v>350</v>
      </c>
      <c r="B8" s="129"/>
      <c r="C8" s="9">
        <v>1480</v>
      </c>
      <c r="D8" s="10">
        <v>1500</v>
      </c>
      <c r="E8" s="10">
        <v>1530</v>
      </c>
      <c r="F8" s="11">
        <v>1540</v>
      </c>
      <c r="G8" s="12">
        <v>1500</v>
      </c>
      <c r="H8" s="10">
        <v>1540</v>
      </c>
      <c r="I8" s="10">
        <v>1560</v>
      </c>
      <c r="J8" s="11">
        <v>1580</v>
      </c>
      <c r="K8" s="12">
        <v>1520</v>
      </c>
      <c r="L8" s="10">
        <v>1570</v>
      </c>
      <c r="M8" s="10">
        <v>1600</v>
      </c>
      <c r="N8" s="11">
        <v>1640</v>
      </c>
      <c r="O8" s="12">
        <v>1580</v>
      </c>
      <c r="P8" s="10">
        <v>1610</v>
      </c>
      <c r="Q8" s="10">
        <v>1640</v>
      </c>
      <c r="R8" s="11">
        <v>1680</v>
      </c>
      <c r="S8" s="12">
        <v>1610</v>
      </c>
      <c r="T8" s="10">
        <v>1650</v>
      </c>
      <c r="U8" s="10">
        <v>1660</v>
      </c>
      <c r="V8" s="11">
        <v>1710</v>
      </c>
    </row>
    <row r="9" spans="1:22" ht="12.75">
      <c r="A9" s="135">
        <v>400</v>
      </c>
      <c r="B9" s="129"/>
      <c r="C9" s="9">
        <v>1550</v>
      </c>
      <c r="D9" s="10">
        <v>1600</v>
      </c>
      <c r="E9" s="10">
        <v>1640</v>
      </c>
      <c r="F9" s="11">
        <v>1680</v>
      </c>
      <c r="G9" s="12">
        <v>1580</v>
      </c>
      <c r="H9" s="10">
        <v>1630</v>
      </c>
      <c r="I9" s="10">
        <v>1660</v>
      </c>
      <c r="J9" s="11">
        <v>1700</v>
      </c>
      <c r="K9" s="12">
        <v>1630</v>
      </c>
      <c r="L9" s="10">
        <v>1650</v>
      </c>
      <c r="M9" s="10">
        <v>1700</v>
      </c>
      <c r="N9" s="11">
        <v>1740</v>
      </c>
      <c r="O9" s="12">
        <v>1660</v>
      </c>
      <c r="P9" s="10">
        <v>1700</v>
      </c>
      <c r="Q9" s="10">
        <v>1730</v>
      </c>
      <c r="R9" s="11">
        <v>1760</v>
      </c>
      <c r="S9" s="12">
        <v>1700</v>
      </c>
      <c r="T9" s="10">
        <v>1750</v>
      </c>
      <c r="U9" s="10">
        <v>1780</v>
      </c>
      <c r="V9" s="11">
        <v>1820</v>
      </c>
    </row>
    <row r="10" spans="1:22" ht="13.5" thickBot="1">
      <c r="A10" s="136">
        <v>450</v>
      </c>
      <c r="B10" s="130"/>
      <c r="C10" s="13">
        <v>1630</v>
      </c>
      <c r="D10" s="14">
        <v>1680</v>
      </c>
      <c r="E10" s="14">
        <v>1720</v>
      </c>
      <c r="F10" s="15">
        <v>1760</v>
      </c>
      <c r="G10" s="16">
        <v>1650</v>
      </c>
      <c r="H10" s="14">
        <v>1700</v>
      </c>
      <c r="I10" s="14">
        <v>1750</v>
      </c>
      <c r="J10" s="15">
        <v>1800</v>
      </c>
      <c r="K10" s="16">
        <v>1700</v>
      </c>
      <c r="L10" s="14">
        <v>1750</v>
      </c>
      <c r="M10" s="14">
        <v>1780</v>
      </c>
      <c r="N10" s="15">
        <v>1810</v>
      </c>
      <c r="O10" s="16">
        <v>1720</v>
      </c>
      <c r="P10" s="14">
        <v>1800</v>
      </c>
      <c r="Q10" s="14">
        <v>1850</v>
      </c>
      <c r="R10" s="15">
        <v>1900</v>
      </c>
      <c r="S10" s="16">
        <v>1830</v>
      </c>
      <c r="T10" s="14">
        <v>1850</v>
      </c>
      <c r="U10" s="14">
        <v>1880</v>
      </c>
      <c r="V10" s="15">
        <v>1900</v>
      </c>
    </row>
  </sheetData>
  <mergeCells count="5">
    <mergeCell ref="S2:V2"/>
    <mergeCell ref="C2:F2"/>
    <mergeCell ref="G2:J2"/>
    <mergeCell ref="K2:N2"/>
    <mergeCell ref="O2:R2"/>
  </mergeCells>
  <printOptions/>
  <pageMargins left="0" right="0" top="0" bottom="0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0" customWidth="1"/>
    <col min="2" max="2" width="9.140625" style="20" customWidth="1"/>
    <col min="3" max="3" width="6.57421875" style="20" customWidth="1"/>
    <col min="4" max="4" width="6.421875" style="20" customWidth="1"/>
    <col min="5" max="5" width="6.28125" style="20" hidden="1" customWidth="1"/>
    <col min="6" max="6" width="7.140625" style="20" customWidth="1"/>
    <col min="7" max="7" width="7.140625" style="20" hidden="1" customWidth="1"/>
    <col min="8" max="8" width="7.140625" style="20" customWidth="1"/>
    <col min="9" max="9" width="6.8515625" style="20" customWidth="1"/>
    <col min="10" max="10" width="5.7109375" style="20" hidden="1" customWidth="1"/>
    <col min="11" max="11" width="8.8515625" style="20" customWidth="1"/>
    <col min="12" max="12" width="12.140625" style="20" hidden="1" customWidth="1"/>
    <col min="13" max="13" width="9.421875" style="20" hidden="1" customWidth="1"/>
    <col min="14" max="14" width="8.421875" style="20" customWidth="1"/>
    <col min="15" max="15" width="9.421875" style="20" hidden="1" customWidth="1"/>
    <col min="16" max="16" width="9.421875" style="20" customWidth="1"/>
    <col min="17" max="17" width="9.140625" style="20" customWidth="1"/>
    <col min="18" max="18" width="5.28125" style="20" hidden="1" customWidth="1"/>
    <col min="19" max="19" width="6.7109375" style="20" hidden="1" customWidth="1"/>
    <col min="20" max="20" width="7.8515625" style="20" customWidth="1"/>
    <col min="21" max="21" width="8.00390625" style="20" hidden="1" customWidth="1"/>
    <col min="22" max="22" width="8.00390625" style="20" customWidth="1"/>
    <col min="23" max="23" width="5.7109375" style="20" hidden="1" customWidth="1"/>
    <col min="24" max="24" width="6.8515625" style="20" customWidth="1"/>
    <col min="25" max="25" width="7.8515625" style="20" customWidth="1"/>
    <col min="26" max="26" width="11.00390625" style="20" customWidth="1"/>
    <col min="27" max="27" width="7.57421875" style="20" customWidth="1"/>
    <col min="28" max="28" width="10.140625" style="20" customWidth="1"/>
    <col min="29" max="29" width="9.57421875" style="20" customWidth="1"/>
    <col min="30" max="30" width="9.140625" style="20" customWidth="1"/>
    <col min="31" max="31" width="11.421875" style="20" customWidth="1"/>
    <col min="32" max="32" width="9.140625" style="20" customWidth="1"/>
    <col min="33" max="35" width="7.28125" style="20" customWidth="1"/>
    <col min="36" max="36" width="9.00390625" style="20" customWidth="1"/>
    <col min="37" max="38" width="9.140625" style="20" customWidth="1"/>
    <col min="39" max="50" width="7.00390625" style="20" customWidth="1"/>
    <col min="51" max="16384" width="9.140625" style="20" customWidth="1"/>
  </cols>
  <sheetData>
    <row r="1" spans="1:36" ht="15.75">
      <c r="A1" s="17"/>
      <c r="B1" s="17"/>
      <c r="C1" s="17"/>
      <c r="D1" s="17"/>
      <c r="E1" s="17"/>
      <c r="F1" s="101" t="s">
        <v>54</v>
      </c>
      <c r="G1" s="99"/>
      <c r="H1" s="99"/>
      <c r="I1" s="99"/>
      <c r="J1" s="99"/>
      <c r="K1" s="99"/>
      <c r="L1" s="99"/>
      <c r="M1" s="99"/>
      <c r="N1" s="99"/>
      <c r="O1" s="99"/>
      <c r="P1" s="100"/>
      <c r="Q1" s="5"/>
      <c r="R1" s="18"/>
      <c r="S1" s="71"/>
      <c r="T1" s="72" t="s">
        <v>0</v>
      </c>
      <c r="U1" s="72"/>
      <c r="V1" s="27"/>
      <c r="W1" s="27"/>
      <c r="X1" s="30"/>
      <c r="Y1" s="27"/>
      <c r="Z1" s="27"/>
      <c r="AA1" s="27"/>
      <c r="AB1" s="27"/>
      <c r="AC1" s="27"/>
      <c r="AD1" s="25"/>
      <c r="AE1" s="30"/>
      <c r="AF1" s="5"/>
      <c r="AG1" s="5"/>
      <c r="AH1" s="5"/>
      <c r="AI1" s="5"/>
      <c r="AJ1" s="5"/>
    </row>
    <row r="2" spans="1:46" ht="15">
      <c r="A2" s="18"/>
      <c r="B2" s="94" t="s">
        <v>5</v>
      </c>
      <c r="C2" s="19"/>
      <c r="D2" s="19"/>
      <c r="E2" s="19"/>
      <c r="F2" s="96"/>
      <c r="G2" s="19"/>
      <c r="H2" s="19"/>
      <c r="I2" s="19"/>
      <c r="J2" s="19"/>
      <c r="K2" s="91" t="s">
        <v>53</v>
      </c>
      <c r="L2" s="91"/>
      <c r="M2" s="91"/>
      <c r="N2" s="91"/>
      <c r="O2" s="91"/>
      <c r="P2" s="91"/>
      <c r="Q2" s="21"/>
      <c r="R2" s="21"/>
      <c r="S2" s="92"/>
      <c r="T2" s="106" t="s">
        <v>6</v>
      </c>
      <c r="U2" s="2" t="s">
        <v>56</v>
      </c>
      <c r="V2" s="93"/>
      <c r="W2" s="19"/>
      <c r="X2" s="96"/>
      <c r="Y2" s="19"/>
      <c r="Z2" s="19"/>
      <c r="AA2" s="19"/>
      <c r="AB2" s="19"/>
      <c r="AC2" s="91" t="s">
        <v>53</v>
      </c>
      <c r="AD2" s="91"/>
      <c r="AE2" s="91"/>
      <c r="AF2" s="91"/>
      <c r="AG2" s="91"/>
      <c r="AH2" s="91"/>
      <c r="AI2" s="21"/>
      <c r="AJ2" s="21"/>
      <c r="AK2" s="92"/>
      <c r="AL2" s="106" t="s">
        <v>6</v>
      </c>
      <c r="AM2" s="2"/>
      <c r="AN2" s="2"/>
      <c r="AO2" s="2"/>
      <c r="AP2" s="102"/>
      <c r="AQ2" s="103"/>
      <c r="AR2" s="2"/>
      <c r="AS2" s="67"/>
      <c r="AT2" s="22"/>
    </row>
    <row r="3" spans="1:48" s="265" customFormat="1" ht="32.25" customHeight="1">
      <c r="A3" s="257"/>
      <c r="B3" s="258" t="s">
        <v>11</v>
      </c>
      <c r="C3" s="97" t="s">
        <v>12</v>
      </c>
      <c r="D3" s="97" t="s">
        <v>41</v>
      </c>
      <c r="E3" s="259"/>
      <c r="F3" s="97" t="s">
        <v>42</v>
      </c>
      <c r="G3" s="97"/>
      <c r="H3" s="97" t="s">
        <v>55</v>
      </c>
      <c r="I3" s="97" t="s">
        <v>51</v>
      </c>
      <c r="J3" s="107"/>
      <c r="K3" s="107" t="s">
        <v>44</v>
      </c>
      <c r="L3" s="107" t="s">
        <v>48</v>
      </c>
      <c r="M3" s="107" t="s">
        <v>46</v>
      </c>
      <c r="N3" s="107" t="s">
        <v>43</v>
      </c>
      <c r="O3" s="107" t="s">
        <v>11</v>
      </c>
      <c r="P3" s="107" t="s">
        <v>45</v>
      </c>
      <c r="Q3" s="260" t="s">
        <v>13</v>
      </c>
      <c r="R3" s="261" t="str">
        <f>T3</f>
        <v>1300</v>
      </c>
      <c r="S3" s="262">
        <f>B19</f>
        <v>2435</v>
      </c>
      <c r="T3" s="261" t="s">
        <v>14</v>
      </c>
      <c r="U3" s="263" t="s">
        <v>57</v>
      </c>
      <c r="V3" s="98" t="s">
        <v>58</v>
      </c>
      <c r="W3" s="259"/>
      <c r="X3" s="97" t="s">
        <v>42</v>
      </c>
      <c r="Y3" s="97"/>
      <c r="Z3" s="97" t="s">
        <v>55</v>
      </c>
      <c r="AA3" s="97" t="s">
        <v>51</v>
      </c>
      <c r="AB3" s="107"/>
      <c r="AC3" s="107" t="s">
        <v>44</v>
      </c>
      <c r="AD3" s="107" t="s">
        <v>48</v>
      </c>
      <c r="AE3" s="107" t="s">
        <v>46</v>
      </c>
      <c r="AF3" s="107" t="s">
        <v>43</v>
      </c>
      <c r="AG3" s="107" t="s">
        <v>11</v>
      </c>
      <c r="AH3" s="107" t="s">
        <v>45</v>
      </c>
      <c r="AI3" s="260" t="s">
        <v>13</v>
      </c>
      <c r="AJ3" s="261" t="str">
        <f>AL3</f>
        <v>1300</v>
      </c>
      <c r="AK3" s="262">
        <f>T19</f>
        <v>2435</v>
      </c>
      <c r="AL3" s="261" t="s">
        <v>14</v>
      </c>
      <c r="AM3" s="264"/>
      <c r="AN3" s="264"/>
      <c r="AO3" s="264"/>
      <c r="AP3" s="264"/>
      <c r="AQ3" s="264"/>
      <c r="AR3" s="264"/>
      <c r="AS3" s="264"/>
      <c r="AT3" s="264"/>
      <c r="AU3" s="264"/>
      <c r="AV3" s="264"/>
    </row>
    <row r="4" spans="1:48" ht="12.75">
      <c r="A4" s="18"/>
      <c r="B4" s="25">
        <v>100</v>
      </c>
      <c r="C4" s="59">
        <v>100</v>
      </c>
      <c r="D4" s="59">
        <v>307</v>
      </c>
      <c r="E4" s="60">
        <f aca="true" t="shared" si="0" ref="E4:E35">C4/D4</f>
        <v>0.3257328990228013</v>
      </c>
      <c r="F4" s="61">
        <f aca="true" t="shared" si="1" ref="F4:F35">TRUNC(E4)+((E4)-TRUNC(E4))*60/100</f>
        <v>0.19543973941368076</v>
      </c>
      <c r="G4" s="61">
        <f>F4-TRUNC(F4)</f>
        <v>0.19543973941368076</v>
      </c>
      <c r="H4" s="61">
        <f>IF(CEILING(G4,0.05)&lt;0.6,CEILING(F4,0.05),(TRUNC(F4+1)))</f>
        <v>0.2</v>
      </c>
      <c r="I4" s="59">
        <v>507</v>
      </c>
      <c r="J4" s="59">
        <f>B14</f>
        <v>6362</v>
      </c>
      <c r="K4" s="60">
        <f>C4/M4</f>
        <v>151.72981878088964</v>
      </c>
      <c r="L4" s="59">
        <f>B21*2</f>
        <v>20</v>
      </c>
      <c r="M4" s="59">
        <f>E4+L4/60</f>
        <v>0.6590662323561346</v>
      </c>
      <c r="N4" s="61">
        <f>CEILING((TRUNC(M4)+((M4)-TRUNC(M4))*60/100),0.05)</f>
        <v>0.4</v>
      </c>
      <c r="O4" s="60">
        <f>B4</f>
        <v>100</v>
      </c>
      <c r="P4" s="60">
        <f>I4+O4</f>
        <v>607</v>
      </c>
      <c r="Q4" s="59">
        <f>J4-I4</f>
        <v>5855</v>
      </c>
      <c r="R4" s="64" t="str">
        <f>R3</f>
        <v>1300</v>
      </c>
      <c r="S4" s="65">
        <f>S3</f>
        <v>2435</v>
      </c>
      <c r="T4" s="59">
        <f>IF((Q4-R4)&gt;S4,S4,(Q4-R4))</f>
        <v>2435</v>
      </c>
      <c r="U4" s="33" t="str">
        <f>U3</f>
        <v>-50</v>
      </c>
      <c r="V4" s="31">
        <f>D4+U4</f>
        <v>257</v>
      </c>
      <c r="W4" s="60">
        <f>C4/V4</f>
        <v>0.38910505836575876</v>
      </c>
      <c r="X4" s="61">
        <f aca="true" t="shared" si="2" ref="X4:X35">TRUNC(W4)+((W4)-TRUNC(W4))*60/100</f>
        <v>0.23346303501945523</v>
      </c>
      <c r="Y4" s="61">
        <f>X4-TRUNC(X4)</f>
        <v>0.23346303501945523</v>
      </c>
      <c r="Z4" s="61">
        <f>IF(CEILING(Y4,0.05)&lt;0.6,CEILING(X4,0.05),(TRUNC(X4+1)))</f>
        <v>0.25</v>
      </c>
      <c r="AA4" s="59">
        <v>507</v>
      </c>
      <c r="AB4" s="59">
        <f>T14</f>
        <v>2435</v>
      </c>
      <c r="AC4" s="60">
        <f>C4/AE4</f>
        <v>138.42010771992818</v>
      </c>
      <c r="AD4" s="59">
        <f>B21*2</f>
        <v>20</v>
      </c>
      <c r="AE4" s="59">
        <f>W4+AD4/60</f>
        <v>0.7224383916990921</v>
      </c>
      <c r="AF4" s="61">
        <f>CEILING((TRUNC(AE4)+((AE4)-TRUNC(AE4))*60/100),0.05)</f>
        <v>0.45</v>
      </c>
      <c r="AG4" s="60">
        <f>T4</f>
        <v>2435</v>
      </c>
      <c r="AH4" s="60">
        <f>AA4+AG4</f>
        <v>2942</v>
      </c>
      <c r="AI4" s="59">
        <f>AB4-AA4</f>
        <v>1928</v>
      </c>
      <c r="AJ4" s="64" t="str">
        <f>AJ3</f>
        <v>1300</v>
      </c>
      <c r="AK4" s="65">
        <f>AK3</f>
        <v>2435</v>
      </c>
      <c r="AL4" s="59">
        <f>IF((AI4-AJ4)&gt;AK4,AK4,(AI4-AJ4))</f>
        <v>628</v>
      </c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12.75">
      <c r="A5" s="18"/>
      <c r="B5" s="18" t="s">
        <v>16</v>
      </c>
      <c r="C5" s="62">
        <f>C4+50</f>
        <v>150</v>
      </c>
      <c r="D5" s="62">
        <f>D6</f>
        <v>367</v>
      </c>
      <c r="E5" s="60">
        <f t="shared" si="0"/>
        <v>0.4087193460490463</v>
      </c>
      <c r="F5" s="61">
        <f t="shared" si="1"/>
        <v>0.2452316076294278</v>
      </c>
      <c r="G5" s="61">
        <f aca="true" t="shared" si="3" ref="G5:G35">F5-TRUNC(F5)</f>
        <v>0.2452316076294278</v>
      </c>
      <c r="H5" s="61">
        <f aca="true" t="shared" si="4" ref="H5:H35">IF(CEILING(G5,0.05)&lt;0.6,CEILING(F5,0.05),(TRUNC(F5+1)))</f>
        <v>0.25</v>
      </c>
      <c r="I5" s="63">
        <v>602</v>
      </c>
      <c r="J5" s="63">
        <f>J4</f>
        <v>6362</v>
      </c>
      <c r="K5" s="60">
        <f aca="true" t="shared" si="5" ref="K5:K35">C5/M5</f>
        <v>202.1419828641371</v>
      </c>
      <c r="L5" s="63">
        <f>L4</f>
        <v>20</v>
      </c>
      <c r="M5" s="59">
        <f>E5+L5/60</f>
        <v>0.7420526793823796</v>
      </c>
      <c r="N5" s="61">
        <f aca="true" t="shared" si="6" ref="N5:N35">TRUNC(M5)+((M5)-TRUNC(M5))*60/100</f>
        <v>0.4452316076294278</v>
      </c>
      <c r="O5" s="60">
        <f>O4</f>
        <v>100</v>
      </c>
      <c r="P5" s="60">
        <f aca="true" t="shared" si="7" ref="P5:P35">I5+O5</f>
        <v>702</v>
      </c>
      <c r="Q5" s="59">
        <f aca="true" t="shared" si="8" ref="Q5:Q11">J5-I5</f>
        <v>5760</v>
      </c>
      <c r="R5" s="64" t="str">
        <f aca="true" t="shared" si="9" ref="R5:S28">R4</f>
        <v>1300</v>
      </c>
      <c r="S5" s="65">
        <f t="shared" si="9"/>
        <v>2435</v>
      </c>
      <c r="T5" s="59">
        <f aca="true" t="shared" si="10" ref="T5:T35">IF((Q5-R5)&gt;S5,S5,(Q5-R5))</f>
        <v>2435</v>
      </c>
      <c r="U5" s="33" t="str">
        <f aca="true" t="shared" si="11" ref="U5:U35">U4</f>
        <v>-50</v>
      </c>
      <c r="V5" s="31">
        <f aca="true" t="shared" si="12" ref="V5:V35">D5+U5</f>
        <v>317</v>
      </c>
      <c r="W5" s="60">
        <f aca="true" t="shared" si="13" ref="W5:W35">C5/V5</f>
        <v>0.47318611987381703</v>
      </c>
      <c r="X5" s="61">
        <f t="shared" si="2"/>
        <v>0.28391167192429023</v>
      </c>
      <c r="Y5" s="61">
        <f aca="true" t="shared" si="14" ref="Y5:Y35">X5-TRUNC(X5)</f>
        <v>0.28391167192429023</v>
      </c>
      <c r="Z5" s="61">
        <f aca="true" t="shared" si="15" ref="Z5:Z35">IF(CEILING(Y5,0.05)&lt;0.6,CEILING(X5,0.05),(TRUNC(X5+1)))</f>
        <v>0.30000000000000004</v>
      </c>
      <c r="AA5" s="63">
        <v>602</v>
      </c>
      <c r="AB5" s="63">
        <f>AB4</f>
        <v>2435</v>
      </c>
      <c r="AC5" s="60">
        <f aca="true" t="shared" si="16" ref="AC5:AC35">C5/AE5</f>
        <v>185.98435462842244</v>
      </c>
      <c r="AD5" s="63">
        <f>AD4</f>
        <v>20</v>
      </c>
      <c r="AE5" s="59">
        <f>W5+AD5/60</f>
        <v>0.8065194532071503</v>
      </c>
      <c r="AF5" s="61">
        <f aca="true" t="shared" si="17" ref="AF5:AF35">TRUNC(AE5)+((AE5)-TRUNC(AE5))*60/100</f>
        <v>0.48391167192429024</v>
      </c>
      <c r="AG5" s="60">
        <f>AG4</f>
        <v>2435</v>
      </c>
      <c r="AH5" s="60">
        <f aca="true" t="shared" si="18" ref="AH5:AH35">AA5+AG5</f>
        <v>3037</v>
      </c>
      <c r="AI5" s="59">
        <f aca="true" t="shared" si="19" ref="AI5:AI11">AB5-AA5</f>
        <v>1833</v>
      </c>
      <c r="AJ5" s="64" t="str">
        <f aca="true" t="shared" si="20" ref="AJ5:AJ35">AJ4</f>
        <v>1300</v>
      </c>
      <c r="AK5" s="65">
        <f aca="true" t="shared" si="21" ref="AK5:AK35">AK4</f>
        <v>2435</v>
      </c>
      <c r="AL5" s="59">
        <f aca="true" t="shared" si="22" ref="AL5:AL35">IF((AI5-AJ5)&gt;AK5,AK5,(AI5-AJ5))</f>
        <v>533</v>
      </c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2.75">
      <c r="A6" s="18"/>
      <c r="B6" s="25">
        <v>16800</v>
      </c>
      <c r="C6" s="59">
        <f>C4+100</f>
        <v>200</v>
      </c>
      <c r="D6" s="59">
        <v>367</v>
      </c>
      <c r="E6" s="61">
        <f t="shared" si="0"/>
        <v>0.5449591280653951</v>
      </c>
      <c r="F6" s="61">
        <f t="shared" si="1"/>
        <v>0.3269754768392371</v>
      </c>
      <c r="G6" s="61">
        <f t="shared" si="3"/>
        <v>0.3269754768392371</v>
      </c>
      <c r="H6" s="61">
        <f t="shared" si="4"/>
        <v>0.35000000000000003</v>
      </c>
      <c r="I6" s="59">
        <v>792</v>
      </c>
      <c r="J6" s="63">
        <f aca="true" t="shared" si="23" ref="J6:J11">J5</f>
        <v>6362</v>
      </c>
      <c r="K6" s="60">
        <f t="shared" si="5"/>
        <v>227.71458117890384</v>
      </c>
      <c r="L6" s="63">
        <f aca="true" t="shared" si="24" ref="L6:L35">L5</f>
        <v>20</v>
      </c>
      <c r="M6" s="59">
        <f aca="true" t="shared" si="25" ref="M6:M35">E6+L6/60</f>
        <v>0.8782924613987284</v>
      </c>
      <c r="N6" s="61">
        <f t="shared" si="6"/>
        <v>0.5269754768392371</v>
      </c>
      <c r="O6" s="60">
        <f aca="true" t="shared" si="26" ref="O6:O35">O5</f>
        <v>100</v>
      </c>
      <c r="P6" s="60">
        <f t="shared" si="7"/>
        <v>892</v>
      </c>
      <c r="Q6" s="59">
        <f t="shared" si="8"/>
        <v>5570</v>
      </c>
      <c r="R6" s="64" t="str">
        <f t="shared" si="9"/>
        <v>1300</v>
      </c>
      <c r="S6" s="65">
        <f t="shared" si="9"/>
        <v>2435</v>
      </c>
      <c r="T6" s="59">
        <f t="shared" si="10"/>
        <v>2435</v>
      </c>
      <c r="U6" s="33" t="str">
        <f t="shared" si="11"/>
        <v>-50</v>
      </c>
      <c r="V6" s="31">
        <f t="shared" si="12"/>
        <v>317</v>
      </c>
      <c r="W6" s="60">
        <f t="shared" si="13"/>
        <v>0.6309148264984227</v>
      </c>
      <c r="X6" s="61">
        <f t="shared" si="2"/>
        <v>0.3785488958990536</v>
      </c>
      <c r="Y6" s="61">
        <f t="shared" si="14"/>
        <v>0.3785488958990536</v>
      </c>
      <c r="Z6" s="61">
        <f t="shared" si="15"/>
        <v>0.4</v>
      </c>
      <c r="AA6" s="59">
        <v>792</v>
      </c>
      <c r="AB6" s="63">
        <f aca="true" t="shared" si="27" ref="AB6:AB11">AB5</f>
        <v>2435</v>
      </c>
      <c r="AC6" s="60">
        <f t="shared" si="16"/>
        <v>207.4154852780807</v>
      </c>
      <c r="AD6" s="63">
        <f aca="true" t="shared" si="28" ref="AD6:AD35">AD5</f>
        <v>20</v>
      </c>
      <c r="AE6" s="59">
        <f aca="true" t="shared" si="29" ref="AE6:AE35">W6+AD6/60</f>
        <v>0.964248159831756</v>
      </c>
      <c r="AF6" s="61">
        <f t="shared" si="17"/>
        <v>0.5785488958990537</v>
      </c>
      <c r="AG6" s="60">
        <f aca="true" t="shared" si="30" ref="AG6:AG35">AG5</f>
        <v>2435</v>
      </c>
      <c r="AH6" s="60">
        <f t="shared" si="18"/>
        <v>3227</v>
      </c>
      <c r="AI6" s="59">
        <f t="shared" si="19"/>
        <v>1643</v>
      </c>
      <c r="AJ6" s="64" t="str">
        <f t="shared" si="20"/>
        <v>1300</v>
      </c>
      <c r="AK6" s="65">
        <f t="shared" si="21"/>
        <v>2435</v>
      </c>
      <c r="AL6" s="59">
        <f t="shared" si="22"/>
        <v>343</v>
      </c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50" ht="12.75">
      <c r="A7" s="5"/>
      <c r="B7" s="25" t="s">
        <v>17</v>
      </c>
      <c r="C7" s="63">
        <f>C6+50</f>
        <v>250</v>
      </c>
      <c r="D7" s="63">
        <f>D8</f>
        <v>400</v>
      </c>
      <c r="E7" s="60">
        <f t="shared" si="0"/>
        <v>0.625</v>
      </c>
      <c r="F7" s="61">
        <f t="shared" si="1"/>
        <v>0.375</v>
      </c>
      <c r="G7" s="61">
        <f t="shared" si="3"/>
        <v>0.375</v>
      </c>
      <c r="H7" s="61">
        <f t="shared" si="4"/>
        <v>0.4</v>
      </c>
      <c r="I7" s="63">
        <v>887</v>
      </c>
      <c r="J7" s="63">
        <f t="shared" si="23"/>
        <v>6362</v>
      </c>
      <c r="K7" s="60">
        <f t="shared" si="5"/>
        <v>260.8695652173913</v>
      </c>
      <c r="L7" s="63">
        <f t="shared" si="24"/>
        <v>20</v>
      </c>
      <c r="M7" s="59">
        <f t="shared" si="25"/>
        <v>0.9583333333333333</v>
      </c>
      <c r="N7" s="61">
        <f t="shared" si="6"/>
        <v>0.575</v>
      </c>
      <c r="O7" s="60">
        <f t="shared" si="26"/>
        <v>100</v>
      </c>
      <c r="P7" s="60">
        <f t="shared" si="7"/>
        <v>987</v>
      </c>
      <c r="Q7" s="59">
        <f t="shared" si="8"/>
        <v>5475</v>
      </c>
      <c r="R7" s="64" t="str">
        <f t="shared" si="9"/>
        <v>1300</v>
      </c>
      <c r="S7" s="65">
        <f t="shared" si="9"/>
        <v>2435</v>
      </c>
      <c r="T7" s="59">
        <f t="shared" si="10"/>
        <v>2435</v>
      </c>
      <c r="U7" s="33" t="str">
        <f t="shared" si="11"/>
        <v>-50</v>
      </c>
      <c r="V7" s="31">
        <f t="shared" si="12"/>
        <v>350</v>
      </c>
      <c r="W7" s="60">
        <f t="shared" si="13"/>
        <v>0.7142857142857143</v>
      </c>
      <c r="X7" s="61">
        <f t="shared" si="2"/>
        <v>0.4285714285714286</v>
      </c>
      <c r="Y7" s="61">
        <f t="shared" si="14"/>
        <v>0.4285714285714286</v>
      </c>
      <c r="Z7" s="61">
        <f t="shared" si="15"/>
        <v>0.45</v>
      </c>
      <c r="AA7" s="63">
        <v>887</v>
      </c>
      <c r="AB7" s="63">
        <f t="shared" si="27"/>
        <v>2435</v>
      </c>
      <c r="AC7" s="60">
        <f t="shared" si="16"/>
        <v>238.63636363636363</v>
      </c>
      <c r="AD7" s="63">
        <f t="shared" si="28"/>
        <v>20</v>
      </c>
      <c r="AE7" s="59">
        <f t="shared" si="29"/>
        <v>1.0476190476190477</v>
      </c>
      <c r="AF7" s="61">
        <f t="shared" si="17"/>
        <v>1.0285714285714287</v>
      </c>
      <c r="AG7" s="60">
        <f t="shared" si="30"/>
        <v>2435</v>
      </c>
      <c r="AH7" s="60">
        <f t="shared" si="18"/>
        <v>3322</v>
      </c>
      <c r="AI7" s="59">
        <f t="shared" si="19"/>
        <v>1548</v>
      </c>
      <c r="AJ7" s="64" t="str">
        <f t="shared" si="20"/>
        <v>1300</v>
      </c>
      <c r="AK7" s="65">
        <f t="shared" si="21"/>
        <v>2435</v>
      </c>
      <c r="AL7" s="59">
        <f t="shared" si="22"/>
        <v>248</v>
      </c>
      <c r="AM7" s="18"/>
      <c r="AN7" s="18"/>
      <c r="AO7" s="18"/>
      <c r="AP7" s="18"/>
      <c r="AQ7" s="35"/>
      <c r="AR7" s="35"/>
      <c r="AS7" s="18"/>
      <c r="AT7" s="104"/>
      <c r="AU7" s="104"/>
      <c r="AV7" s="35"/>
      <c r="AW7" s="18"/>
      <c r="AX7" s="104"/>
    </row>
    <row r="8" spans="1:50" ht="15">
      <c r="A8" s="36" t="s">
        <v>20</v>
      </c>
      <c r="B8" s="25">
        <v>9928</v>
      </c>
      <c r="C8" s="59">
        <f>C6+100</f>
        <v>300</v>
      </c>
      <c r="D8" s="59">
        <v>400</v>
      </c>
      <c r="E8" s="60">
        <f t="shared" si="0"/>
        <v>0.75</v>
      </c>
      <c r="F8" s="61">
        <f t="shared" si="1"/>
        <v>0.45</v>
      </c>
      <c r="G8" s="61">
        <f t="shared" si="3"/>
        <v>0.45</v>
      </c>
      <c r="H8" s="61">
        <f t="shared" si="4"/>
        <v>0.45</v>
      </c>
      <c r="I8" s="59">
        <v>982</v>
      </c>
      <c r="J8" s="63">
        <f t="shared" si="23"/>
        <v>6362</v>
      </c>
      <c r="K8" s="60">
        <f t="shared" si="5"/>
        <v>276.92307692307696</v>
      </c>
      <c r="L8" s="63">
        <f t="shared" si="24"/>
        <v>20</v>
      </c>
      <c r="M8" s="59">
        <f t="shared" si="25"/>
        <v>1.0833333333333333</v>
      </c>
      <c r="N8" s="61">
        <f t="shared" si="6"/>
        <v>1.05</v>
      </c>
      <c r="O8" s="60">
        <f t="shared" si="26"/>
        <v>100</v>
      </c>
      <c r="P8" s="60">
        <f t="shared" si="7"/>
        <v>1082</v>
      </c>
      <c r="Q8" s="59">
        <f t="shared" si="8"/>
        <v>5380</v>
      </c>
      <c r="R8" s="64" t="str">
        <f t="shared" si="9"/>
        <v>1300</v>
      </c>
      <c r="S8" s="65">
        <f t="shared" si="9"/>
        <v>2435</v>
      </c>
      <c r="T8" s="59">
        <f t="shared" si="10"/>
        <v>2435</v>
      </c>
      <c r="U8" s="33" t="str">
        <f t="shared" si="11"/>
        <v>-50</v>
      </c>
      <c r="V8" s="31">
        <f t="shared" si="12"/>
        <v>350</v>
      </c>
      <c r="W8" s="60">
        <f t="shared" si="13"/>
        <v>0.8571428571428571</v>
      </c>
      <c r="X8" s="61">
        <f t="shared" si="2"/>
        <v>0.5142857142857142</v>
      </c>
      <c r="Y8" s="61">
        <f t="shared" si="14"/>
        <v>0.5142857142857142</v>
      </c>
      <c r="Z8" s="61">
        <f t="shared" si="15"/>
        <v>0.55</v>
      </c>
      <c r="AA8" s="59">
        <v>982</v>
      </c>
      <c r="AB8" s="63">
        <f t="shared" si="27"/>
        <v>2435</v>
      </c>
      <c r="AC8" s="60">
        <f t="shared" si="16"/>
        <v>252</v>
      </c>
      <c r="AD8" s="63">
        <f t="shared" si="28"/>
        <v>20</v>
      </c>
      <c r="AE8" s="59">
        <f t="shared" si="29"/>
        <v>1.1904761904761905</v>
      </c>
      <c r="AF8" s="61">
        <f t="shared" si="17"/>
        <v>1.1142857142857143</v>
      </c>
      <c r="AG8" s="60">
        <f t="shared" si="30"/>
        <v>2435</v>
      </c>
      <c r="AH8" s="60">
        <f t="shared" si="18"/>
        <v>3417</v>
      </c>
      <c r="AI8" s="59">
        <f t="shared" si="19"/>
        <v>1453</v>
      </c>
      <c r="AJ8" s="64" t="str">
        <f t="shared" si="20"/>
        <v>1300</v>
      </c>
      <c r="AK8" s="65">
        <f t="shared" si="21"/>
        <v>2435</v>
      </c>
      <c r="AL8" s="59">
        <f t="shared" si="22"/>
        <v>153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ht="12.75">
      <c r="A9" s="5"/>
      <c r="B9" s="25" t="s">
        <v>21</v>
      </c>
      <c r="C9" s="63">
        <f>C8+50</f>
        <v>350</v>
      </c>
      <c r="D9" s="63">
        <f>D10</f>
        <v>423</v>
      </c>
      <c r="E9" s="60">
        <f t="shared" si="0"/>
        <v>0.8274231678486997</v>
      </c>
      <c r="F9" s="61">
        <f t="shared" si="1"/>
        <v>0.49645390070921985</v>
      </c>
      <c r="G9" s="61">
        <f t="shared" si="3"/>
        <v>0.49645390070921985</v>
      </c>
      <c r="H9" s="61">
        <f t="shared" si="4"/>
        <v>0.5</v>
      </c>
      <c r="I9" s="63">
        <v>1077</v>
      </c>
      <c r="J9" s="63">
        <f t="shared" si="23"/>
        <v>6362</v>
      </c>
      <c r="K9" s="60">
        <f t="shared" si="5"/>
        <v>301.5274949083503</v>
      </c>
      <c r="L9" s="63">
        <f t="shared" si="24"/>
        <v>20</v>
      </c>
      <c r="M9" s="59">
        <f t="shared" si="25"/>
        <v>1.160756501182033</v>
      </c>
      <c r="N9" s="61">
        <f t="shared" si="6"/>
        <v>1.0964539007092198</v>
      </c>
      <c r="O9" s="60">
        <f t="shared" si="26"/>
        <v>100</v>
      </c>
      <c r="P9" s="60">
        <f t="shared" si="7"/>
        <v>1177</v>
      </c>
      <c r="Q9" s="59">
        <f t="shared" si="8"/>
        <v>5285</v>
      </c>
      <c r="R9" s="64" t="str">
        <f t="shared" si="9"/>
        <v>1300</v>
      </c>
      <c r="S9" s="65">
        <f t="shared" si="9"/>
        <v>2435</v>
      </c>
      <c r="T9" s="59">
        <f t="shared" si="10"/>
        <v>2435</v>
      </c>
      <c r="U9" s="33" t="str">
        <f t="shared" si="11"/>
        <v>-50</v>
      </c>
      <c r="V9" s="31">
        <f t="shared" si="12"/>
        <v>373</v>
      </c>
      <c r="W9" s="60">
        <f t="shared" si="13"/>
        <v>0.938337801608579</v>
      </c>
      <c r="X9" s="61">
        <f t="shared" si="2"/>
        <v>0.5630026809651474</v>
      </c>
      <c r="Y9" s="61">
        <f t="shared" si="14"/>
        <v>0.5630026809651474</v>
      </c>
      <c r="Z9" s="61">
        <f t="shared" si="15"/>
        <v>1</v>
      </c>
      <c r="AA9" s="63">
        <v>1077</v>
      </c>
      <c r="AB9" s="63">
        <f t="shared" si="27"/>
        <v>2435</v>
      </c>
      <c r="AC9" s="60">
        <f t="shared" si="16"/>
        <v>275.22839072382294</v>
      </c>
      <c r="AD9" s="63">
        <f t="shared" si="28"/>
        <v>20</v>
      </c>
      <c r="AE9" s="59">
        <f t="shared" si="29"/>
        <v>1.2716711349419123</v>
      </c>
      <c r="AF9" s="61">
        <f t="shared" si="17"/>
        <v>1.1630026809651475</v>
      </c>
      <c r="AG9" s="60">
        <f t="shared" si="30"/>
        <v>2435</v>
      </c>
      <c r="AH9" s="60">
        <f t="shared" si="18"/>
        <v>3512</v>
      </c>
      <c r="AI9" s="59">
        <f t="shared" si="19"/>
        <v>1358</v>
      </c>
      <c r="AJ9" s="64" t="str">
        <f t="shared" si="20"/>
        <v>1300</v>
      </c>
      <c r="AK9" s="65">
        <f t="shared" si="21"/>
        <v>2435</v>
      </c>
      <c r="AL9" s="59">
        <f t="shared" si="22"/>
        <v>58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18"/>
    </row>
    <row r="10" spans="1:50" ht="12.75">
      <c r="A10" s="5"/>
      <c r="B10" s="18">
        <f>80*4</f>
        <v>320</v>
      </c>
      <c r="C10" s="59">
        <f>C8+100</f>
        <v>400</v>
      </c>
      <c r="D10" s="59">
        <v>423</v>
      </c>
      <c r="E10" s="60">
        <f t="shared" si="0"/>
        <v>0.9456264775413712</v>
      </c>
      <c r="F10" s="61">
        <f t="shared" si="1"/>
        <v>0.5673758865248227</v>
      </c>
      <c r="G10" s="61">
        <f t="shared" si="3"/>
        <v>0.5673758865248227</v>
      </c>
      <c r="H10" s="61">
        <f t="shared" si="4"/>
        <v>1</v>
      </c>
      <c r="I10" s="59">
        <v>1267</v>
      </c>
      <c r="J10" s="63">
        <f t="shared" si="23"/>
        <v>6362</v>
      </c>
      <c r="K10" s="60">
        <f t="shared" si="5"/>
        <v>312.7541589648799</v>
      </c>
      <c r="L10" s="63">
        <f t="shared" si="24"/>
        <v>20</v>
      </c>
      <c r="M10" s="59">
        <f t="shared" si="25"/>
        <v>1.2789598108747045</v>
      </c>
      <c r="N10" s="61">
        <f t="shared" si="6"/>
        <v>1.1673758865248227</v>
      </c>
      <c r="O10" s="60">
        <f t="shared" si="26"/>
        <v>100</v>
      </c>
      <c r="P10" s="60">
        <f t="shared" si="7"/>
        <v>1367</v>
      </c>
      <c r="Q10" s="59">
        <f t="shared" si="8"/>
        <v>5095</v>
      </c>
      <c r="R10" s="64" t="str">
        <f t="shared" si="9"/>
        <v>1300</v>
      </c>
      <c r="S10" s="65">
        <f t="shared" si="9"/>
        <v>2435</v>
      </c>
      <c r="T10" s="59">
        <f t="shared" si="10"/>
        <v>2435</v>
      </c>
      <c r="U10" s="33" t="str">
        <f t="shared" si="11"/>
        <v>-50</v>
      </c>
      <c r="V10" s="31">
        <f t="shared" si="12"/>
        <v>373</v>
      </c>
      <c r="W10" s="60">
        <f t="shared" si="13"/>
        <v>1.0723860589812333</v>
      </c>
      <c r="X10" s="61">
        <f t="shared" si="2"/>
        <v>1.04343163538874</v>
      </c>
      <c r="Y10" s="61">
        <f t="shared" si="14"/>
        <v>0.043431635388740064</v>
      </c>
      <c r="Z10" s="61">
        <f t="shared" si="15"/>
        <v>1.05</v>
      </c>
      <c r="AA10" s="59">
        <v>1267</v>
      </c>
      <c r="AB10" s="63">
        <f t="shared" si="27"/>
        <v>2435</v>
      </c>
      <c r="AC10" s="60">
        <f t="shared" si="16"/>
        <v>284.55181182453913</v>
      </c>
      <c r="AD10" s="63">
        <f t="shared" si="28"/>
        <v>20</v>
      </c>
      <c r="AE10" s="59">
        <f t="shared" si="29"/>
        <v>1.4057193923145666</v>
      </c>
      <c r="AF10" s="61">
        <f t="shared" si="17"/>
        <v>1.24343163538874</v>
      </c>
      <c r="AG10" s="60">
        <f t="shared" si="30"/>
        <v>2435</v>
      </c>
      <c r="AH10" s="60">
        <f t="shared" si="18"/>
        <v>3702</v>
      </c>
      <c r="AI10" s="59">
        <f t="shared" si="19"/>
        <v>1168</v>
      </c>
      <c r="AJ10" s="64" t="str">
        <f t="shared" si="20"/>
        <v>1300</v>
      </c>
      <c r="AK10" s="65">
        <f t="shared" si="21"/>
        <v>2435</v>
      </c>
      <c r="AL10" s="59">
        <f t="shared" si="22"/>
        <v>-132</v>
      </c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</row>
    <row r="11" spans="1:50" ht="12.75">
      <c r="A11" s="5"/>
      <c r="B11" s="25" t="s">
        <v>22</v>
      </c>
      <c r="C11" s="63">
        <f>C10+50</f>
        <v>450</v>
      </c>
      <c r="D11" s="63">
        <f>D12</f>
        <v>441</v>
      </c>
      <c r="E11" s="60">
        <f t="shared" si="0"/>
        <v>1.0204081632653061</v>
      </c>
      <c r="F11" s="61">
        <f t="shared" si="1"/>
        <v>1.0122448979591836</v>
      </c>
      <c r="G11" s="61">
        <f t="shared" si="3"/>
        <v>0.012244897959183598</v>
      </c>
      <c r="H11" s="61">
        <f t="shared" si="4"/>
        <v>1.05</v>
      </c>
      <c r="I11" s="63">
        <v>1362</v>
      </c>
      <c r="J11" s="63">
        <f t="shared" si="23"/>
        <v>6362</v>
      </c>
      <c r="K11" s="60">
        <f t="shared" si="5"/>
        <v>332.41206030150755</v>
      </c>
      <c r="L11" s="63">
        <f t="shared" si="24"/>
        <v>20</v>
      </c>
      <c r="M11" s="59">
        <f t="shared" si="25"/>
        <v>1.3537414965986394</v>
      </c>
      <c r="N11" s="61">
        <f t="shared" si="6"/>
        <v>1.2122448979591836</v>
      </c>
      <c r="O11" s="60">
        <f t="shared" si="26"/>
        <v>100</v>
      </c>
      <c r="P11" s="60">
        <f t="shared" si="7"/>
        <v>1462</v>
      </c>
      <c r="Q11" s="59">
        <f t="shared" si="8"/>
        <v>5000</v>
      </c>
      <c r="R11" s="64" t="str">
        <f t="shared" si="9"/>
        <v>1300</v>
      </c>
      <c r="S11" s="65">
        <f t="shared" si="9"/>
        <v>2435</v>
      </c>
      <c r="T11" s="59">
        <f t="shared" si="10"/>
        <v>2435</v>
      </c>
      <c r="U11" s="33" t="str">
        <f t="shared" si="11"/>
        <v>-50</v>
      </c>
      <c r="V11" s="31">
        <f t="shared" si="12"/>
        <v>391</v>
      </c>
      <c r="W11" s="60">
        <f t="shared" si="13"/>
        <v>1.1508951406649617</v>
      </c>
      <c r="X11" s="61">
        <f t="shared" si="2"/>
        <v>1.090537084398977</v>
      </c>
      <c r="Y11" s="61">
        <f t="shared" si="14"/>
        <v>0.09053708439897701</v>
      </c>
      <c r="Z11" s="61">
        <f t="shared" si="15"/>
        <v>1.1</v>
      </c>
      <c r="AA11" s="63">
        <v>1362</v>
      </c>
      <c r="AB11" s="63">
        <f t="shared" si="27"/>
        <v>2435</v>
      </c>
      <c r="AC11" s="60">
        <f t="shared" si="16"/>
        <v>303.1878230901781</v>
      </c>
      <c r="AD11" s="63">
        <f t="shared" si="28"/>
        <v>20</v>
      </c>
      <c r="AE11" s="59">
        <f t="shared" si="29"/>
        <v>1.484228473998295</v>
      </c>
      <c r="AF11" s="61">
        <f t="shared" si="17"/>
        <v>1.290537084398977</v>
      </c>
      <c r="AG11" s="60">
        <f t="shared" si="30"/>
        <v>2435</v>
      </c>
      <c r="AH11" s="60">
        <f t="shared" si="18"/>
        <v>3797</v>
      </c>
      <c r="AI11" s="59">
        <f t="shared" si="19"/>
        <v>1073</v>
      </c>
      <c r="AJ11" s="64" t="str">
        <f t="shared" si="20"/>
        <v>1300</v>
      </c>
      <c r="AK11" s="65">
        <f t="shared" si="21"/>
        <v>2435</v>
      </c>
      <c r="AL11" s="59">
        <f t="shared" si="22"/>
        <v>-227</v>
      </c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1:50" ht="12.75">
      <c r="A12" s="5"/>
      <c r="B12" s="5">
        <v>190</v>
      </c>
      <c r="C12" s="59">
        <f>C10+100</f>
        <v>500</v>
      </c>
      <c r="D12" s="59">
        <v>441</v>
      </c>
      <c r="E12" s="60">
        <f t="shared" si="0"/>
        <v>1.1337868480725624</v>
      </c>
      <c r="F12" s="61">
        <f t="shared" si="1"/>
        <v>1.0802721088435374</v>
      </c>
      <c r="G12" s="61">
        <f t="shared" si="3"/>
        <v>0.08027210884353742</v>
      </c>
      <c r="H12" s="61">
        <f t="shared" si="4"/>
        <v>1.1</v>
      </c>
      <c r="I12" s="59">
        <v>1457</v>
      </c>
      <c r="J12" s="63">
        <f>J11</f>
        <v>6362</v>
      </c>
      <c r="K12" s="60">
        <f t="shared" si="5"/>
        <v>340.8037094281298</v>
      </c>
      <c r="L12" s="63">
        <f t="shared" si="24"/>
        <v>20</v>
      </c>
      <c r="M12" s="59">
        <f t="shared" si="25"/>
        <v>1.4671201814058956</v>
      </c>
      <c r="N12" s="61">
        <f t="shared" si="6"/>
        <v>1.2802721088435374</v>
      </c>
      <c r="O12" s="60">
        <f t="shared" si="26"/>
        <v>100</v>
      </c>
      <c r="P12" s="60">
        <f t="shared" si="7"/>
        <v>1557</v>
      </c>
      <c r="Q12" s="59">
        <f>J12-I12</f>
        <v>4905</v>
      </c>
      <c r="R12" s="64" t="str">
        <f t="shared" si="9"/>
        <v>1300</v>
      </c>
      <c r="S12" s="65">
        <f t="shared" si="9"/>
        <v>2435</v>
      </c>
      <c r="T12" s="59">
        <f t="shared" si="10"/>
        <v>2435</v>
      </c>
      <c r="U12" s="33" t="str">
        <f t="shared" si="11"/>
        <v>-50</v>
      </c>
      <c r="V12" s="31">
        <f t="shared" si="12"/>
        <v>391</v>
      </c>
      <c r="W12" s="60">
        <f t="shared" si="13"/>
        <v>1.278772378516624</v>
      </c>
      <c r="X12" s="61">
        <f t="shared" si="2"/>
        <v>1.1672634271099744</v>
      </c>
      <c r="Y12" s="61">
        <f t="shared" si="14"/>
        <v>0.16726342710997444</v>
      </c>
      <c r="Z12" s="61">
        <f t="shared" si="15"/>
        <v>1.2000000000000002</v>
      </c>
      <c r="AA12" s="59">
        <v>1457</v>
      </c>
      <c r="AB12" s="63">
        <f>AB11</f>
        <v>2435</v>
      </c>
      <c r="AC12" s="60">
        <f t="shared" si="16"/>
        <v>310.15335801163405</v>
      </c>
      <c r="AD12" s="63">
        <f t="shared" si="28"/>
        <v>20</v>
      </c>
      <c r="AE12" s="59">
        <f t="shared" si="29"/>
        <v>1.6121057118499573</v>
      </c>
      <c r="AF12" s="61">
        <f t="shared" si="17"/>
        <v>1.3672634271099744</v>
      </c>
      <c r="AG12" s="60">
        <f t="shared" si="30"/>
        <v>2435</v>
      </c>
      <c r="AH12" s="60">
        <f t="shared" si="18"/>
        <v>3892</v>
      </c>
      <c r="AI12" s="59">
        <f>AB12-AA12</f>
        <v>978</v>
      </c>
      <c r="AJ12" s="64" t="str">
        <f t="shared" si="20"/>
        <v>1300</v>
      </c>
      <c r="AK12" s="65">
        <f t="shared" si="21"/>
        <v>2435</v>
      </c>
      <c r="AL12" s="59">
        <f t="shared" si="22"/>
        <v>-322</v>
      </c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</row>
    <row r="13" spans="1:50" ht="12.75">
      <c r="A13" s="5"/>
      <c r="B13" s="26" t="s">
        <v>23</v>
      </c>
      <c r="C13" s="63">
        <f>C12+50</f>
        <v>550</v>
      </c>
      <c r="D13" s="63">
        <f>D14</f>
        <v>452</v>
      </c>
      <c r="E13" s="60">
        <f t="shared" si="0"/>
        <v>1.2168141592920354</v>
      </c>
      <c r="F13" s="61">
        <f t="shared" si="1"/>
        <v>1.1300884955752213</v>
      </c>
      <c r="G13" s="61">
        <f t="shared" si="3"/>
        <v>0.13008849557522129</v>
      </c>
      <c r="H13" s="61">
        <f t="shared" si="4"/>
        <v>1.1500000000000001</v>
      </c>
      <c r="I13" s="63">
        <v>1547</v>
      </c>
      <c r="J13" s="63">
        <f aca="true" t="shared" si="31" ref="J13:J21">J12</f>
        <v>6362</v>
      </c>
      <c r="K13" s="60">
        <f t="shared" si="5"/>
        <v>354.80494766888677</v>
      </c>
      <c r="L13" s="63">
        <f t="shared" si="24"/>
        <v>20</v>
      </c>
      <c r="M13" s="59">
        <f t="shared" si="25"/>
        <v>1.5501474926253687</v>
      </c>
      <c r="N13" s="61">
        <f t="shared" si="6"/>
        <v>1.3300884955752212</v>
      </c>
      <c r="O13" s="60">
        <f t="shared" si="26"/>
        <v>100</v>
      </c>
      <c r="P13" s="60">
        <f t="shared" si="7"/>
        <v>1647</v>
      </c>
      <c r="Q13" s="59">
        <f aca="true" t="shared" si="32" ref="Q13:Q21">J13-I13</f>
        <v>4815</v>
      </c>
      <c r="R13" s="64" t="str">
        <f t="shared" si="9"/>
        <v>1300</v>
      </c>
      <c r="S13" s="65">
        <f t="shared" si="9"/>
        <v>2435</v>
      </c>
      <c r="T13" s="59">
        <f t="shared" si="10"/>
        <v>2435</v>
      </c>
      <c r="U13" s="33" t="str">
        <f t="shared" si="11"/>
        <v>-50</v>
      </c>
      <c r="V13" s="31">
        <f t="shared" si="12"/>
        <v>402</v>
      </c>
      <c r="W13" s="60">
        <f t="shared" si="13"/>
        <v>1.3681592039800996</v>
      </c>
      <c r="X13" s="61">
        <f t="shared" si="2"/>
        <v>1.2208955223880598</v>
      </c>
      <c r="Y13" s="61">
        <f t="shared" si="14"/>
        <v>0.22089552238805976</v>
      </c>
      <c r="Z13" s="61">
        <f t="shared" si="15"/>
        <v>1.25</v>
      </c>
      <c r="AA13" s="63">
        <v>1547</v>
      </c>
      <c r="AB13" s="63">
        <f aca="true" t="shared" si="33" ref="AB13:AB21">AB12</f>
        <v>2435</v>
      </c>
      <c r="AC13" s="60">
        <f t="shared" si="16"/>
        <v>323.2456140350877</v>
      </c>
      <c r="AD13" s="63">
        <f t="shared" si="28"/>
        <v>20</v>
      </c>
      <c r="AE13" s="59">
        <f t="shared" si="29"/>
        <v>1.7014925373134329</v>
      </c>
      <c r="AF13" s="61">
        <f t="shared" si="17"/>
        <v>1.4208955223880597</v>
      </c>
      <c r="AG13" s="60">
        <f t="shared" si="30"/>
        <v>2435</v>
      </c>
      <c r="AH13" s="60">
        <f t="shared" si="18"/>
        <v>3982</v>
      </c>
      <c r="AI13" s="59">
        <f aca="true" t="shared" si="34" ref="AI13:AI21">AB13-AA13</f>
        <v>888</v>
      </c>
      <c r="AJ13" s="64" t="str">
        <f t="shared" si="20"/>
        <v>1300</v>
      </c>
      <c r="AK13" s="65">
        <f t="shared" si="21"/>
        <v>2435</v>
      </c>
      <c r="AL13" s="59">
        <f t="shared" si="22"/>
        <v>-412</v>
      </c>
      <c r="AM13" s="5"/>
      <c r="AN13" s="22"/>
      <c r="AO13" s="22"/>
      <c r="AP13" s="5"/>
      <c r="AQ13" s="5"/>
      <c r="AR13" s="5"/>
      <c r="AS13" s="5"/>
      <c r="AT13" s="5"/>
      <c r="AU13" s="5"/>
      <c r="AV13" s="5"/>
      <c r="AW13" s="5"/>
      <c r="AX13" s="5"/>
    </row>
    <row r="14" spans="1:41" ht="12.75">
      <c r="A14" s="36">
        <v>87575</v>
      </c>
      <c r="B14" s="25">
        <f>B6-B8-B10-B12</f>
        <v>6362</v>
      </c>
      <c r="C14" s="59">
        <f>C12+100</f>
        <v>600</v>
      </c>
      <c r="D14" s="59">
        <v>452</v>
      </c>
      <c r="E14" s="60">
        <f t="shared" si="0"/>
        <v>1.3274336283185841</v>
      </c>
      <c r="F14" s="61">
        <f t="shared" si="1"/>
        <v>1.1964601769911505</v>
      </c>
      <c r="G14" s="61">
        <f t="shared" si="3"/>
        <v>0.19646017699115048</v>
      </c>
      <c r="H14" s="61">
        <f t="shared" si="4"/>
        <v>1.2000000000000002</v>
      </c>
      <c r="I14" s="59">
        <v>1637</v>
      </c>
      <c r="J14" s="63">
        <f t="shared" si="31"/>
        <v>6362</v>
      </c>
      <c r="K14" s="60">
        <f t="shared" si="5"/>
        <v>361.27886323268206</v>
      </c>
      <c r="L14" s="63">
        <f t="shared" si="24"/>
        <v>20</v>
      </c>
      <c r="M14" s="59">
        <f t="shared" si="25"/>
        <v>1.6607669616519174</v>
      </c>
      <c r="N14" s="61">
        <f t="shared" si="6"/>
        <v>1.3964601769911504</v>
      </c>
      <c r="O14" s="60">
        <f t="shared" si="26"/>
        <v>100</v>
      </c>
      <c r="P14" s="60">
        <f t="shared" si="7"/>
        <v>1737</v>
      </c>
      <c r="Q14" s="59">
        <f t="shared" si="32"/>
        <v>4725</v>
      </c>
      <c r="R14" s="64" t="str">
        <f t="shared" si="9"/>
        <v>1300</v>
      </c>
      <c r="S14" s="65">
        <f t="shared" si="9"/>
        <v>2435</v>
      </c>
      <c r="T14" s="59">
        <f t="shared" si="10"/>
        <v>2435</v>
      </c>
      <c r="U14" s="33" t="str">
        <f t="shared" si="11"/>
        <v>-50</v>
      </c>
      <c r="V14" s="31">
        <f t="shared" si="12"/>
        <v>402</v>
      </c>
      <c r="W14" s="60">
        <f t="shared" si="13"/>
        <v>1.492537313432836</v>
      </c>
      <c r="X14" s="61">
        <f t="shared" si="2"/>
        <v>1.2955223880597015</v>
      </c>
      <c r="Y14" s="61">
        <f t="shared" si="14"/>
        <v>0.29552238805970155</v>
      </c>
      <c r="Z14" s="61">
        <f t="shared" si="15"/>
        <v>1.3</v>
      </c>
      <c r="AA14" s="59">
        <v>1637</v>
      </c>
      <c r="AB14" s="63">
        <f t="shared" si="33"/>
        <v>2435</v>
      </c>
      <c r="AC14" s="60">
        <f t="shared" si="16"/>
        <v>328.61035422343326</v>
      </c>
      <c r="AD14" s="63">
        <f t="shared" si="28"/>
        <v>20</v>
      </c>
      <c r="AE14" s="59">
        <f t="shared" si="29"/>
        <v>1.8258706467661692</v>
      </c>
      <c r="AF14" s="61">
        <f t="shared" si="17"/>
        <v>1.4955223880597015</v>
      </c>
      <c r="AG14" s="60">
        <f t="shared" si="30"/>
        <v>2435</v>
      </c>
      <c r="AH14" s="60">
        <f t="shared" si="18"/>
        <v>4072</v>
      </c>
      <c r="AI14" s="59">
        <f t="shared" si="34"/>
        <v>798</v>
      </c>
      <c r="AJ14" s="64" t="str">
        <f t="shared" si="20"/>
        <v>1300</v>
      </c>
      <c r="AK14" s="65">
        <f t="shared" si="21"/>
        <v>2435</v>
      </c>
      <c r="AL14" s="59">
        <f t="shared" si="22"/>
        <v>-502</v>
      </c>
      <c r="AM14" s="5"/>
      <c r="AN14" s="22"/>
      <c r="AO14" s="22"/>
    </row>
    <row r="15" spans="1:38" s="30" customFormat="1" ht="12.75">
      <c r="A15" s="36" t="s">
        <v>26</v>
      </c>
      <c r="B15" s="25">
        <v>10240</v>
      </c>
      <c r="C15" s="63">
        <f>C14+50</f>
        <v>650</v>
      </c>
      <c r="D15" s="63">
        <f>D16</f>
        <v>462</v>
      </c>
      <c r="E15" s="60">
        <f t="shared" si="0"/>
        <v>1.406926406926407</v>
      </c>
      <c r="F15" s="61">
        <f t="shared" si="1"/>
        <v>1.2441558441558442</v>
      </c>
      <c r="G15" s="61">
        <f t="shared" si="3"/>
        <v>0.24415584415584424</v>
      </c>
      <c r="H15" s="61">
        <f t="shared" si="4"/>
        <v>1.25</v>
      </c>
      <c r="I15" s="63">
        <v>1722</v>
      </c>
      <c r="J15" s="63">
        <f t="shared" si="31"/>
        <v>6362</v>
      </c>
      <c r="K15" s="60">
        <f t="shared" si="5"/>
        <v>373.5074626865672</v>
      </c>
      <c r="L15" s="63">
        <f t="shared" si="24"/>
        <v>20</v>
      </c>
      <c r="M15" s="59">
        <f t="shared" si="25"/>
        <v>1.7402597402597402</v>
      </c>
      <c r="N15" s="61">
        <f t="shared" si="6"/>
        <v>1.4441558441558442</v>
      </c>
      <c r="O15" s="60">
        <f t="shared" si="26"/>
        <v>100</v>
      </c>
      <c r="P15" s="60">
        <f t="shared" si="7"/>
        <v>1822</v>
      </c>
      <c r="Q15" s="59">
        <f t="shared" si="32"/>
        <v>4640</v>
      </c>
      <c r="R15" s="64" t="str">
        <f t="shared" si="9"/>
        <v>1300</v>
      </c>
      <c r="S15" s="65">
        <f t="shared" si="9"/>
        <v>2435</v>
      </c>
      <c r="T15" s="59">
        <f t="shared" si="10"/>
        <v>2435</v>
      </c>
      <c r="U15" s="33" t="str">
        <f t="shared" si="11"/>
        <v>-50</v>
      </c>
      <c r="V15" s="31">
        <f t="shared" si="12"/>
        <v>412</v>
      </c>
      <c r="W15" s="60">
        <f t="shared" si="13"/>
        <v>1.5776699029126213</v>
      </c>
      <c r="X15" s="61">
        <f t="shared" si="2"/>
        <v>1.3466019417475728</v>
      </c>
      <c r="Y15" s="61">
        <f t="shared" si="14"/>
        <v>0.34660194174757275</v>
      </c>
      <c r="Z15" s="61">
        <f t="shared" si="15"/>
        <v>1.35</v>
      </c>
      <c r="AA15" s="63">
        <v>1722</v>
      </c>
      <c r="AB15" s="63">
        <f t="shared" si="33"/>
        <v>2435</v>
      </c>
      <c r="AC15" s="60">
        <f t="shared" si="16"/>
        <v>340.13547840812873</v>
      </c>
      <c r="AD15" s="63">
        <f t="shared" si="28"/>
        <v>20</v>
      </c>
      <c r="AE15" s="59">
        <f t="shared" si="29"/>
        <v>1.9110032362459546</v>
      </c>
      <c r="AF15" s="61">
        <f t="shared" si="17"/>
        <v>1.5466019417475727</v>
      </c>
      <c r="AG15" s="60">
        <f t="shared" si="30"/>
        <v>2435</v>
      </c>
      <c r="AH15" s="60">
        <f t="shared" si="18"/>
        <v>4157</v>
      </c>
      <c r="AI15" s="59">
        <f t="shared" si="34"/>
        <v>713</v>
      </c>
      <c r="AJ15" s="64" t="str">
        <f t="shared" si="20"/>
        <v>1300</v>
      </c>
      <c r="AK15" s="65">
        <f t="shared" si="21"/>
        <v>2435</v>
      </c>
      <c r="AL15" s="59">
        <f t="shared" si="22"/>
        <v>-587</v>
      </c>
    </row>
    <row r="16" spans="1:38" s="30" customFormat="1" ht="12.75">
      <c r="A16" s="36" t="s">
        <v>27</v>
      </c>
      <c r="B16" s="25">
        <v>9758</v>
      </c>
      <c r="C16" s="59">
        <f>C14+100</f>
        <v>700</v>
      </c>
      <c r="D16" s="59">
        <v>462</v>
      </c>
      <c r="E16" s="60">
        <f t="shared" si="0"/>
        <v>1.5151515151515151</v>
      </c>
      <c r="F16" s="61">
        <f t="shared" si="1"/>
        <v>1.309090909090909</v>
      </c>
      <c r="G16" s="61">
        <f t="shared" si="3"/>
        <v>0.3090909090909091</v>
      </c>
      <c r="H16" s="61">
        <f t="shared" si="4"/>
        <v>1.35</v>
      </c>
      <c r="I16" s="59">
        <v>1887</v>
      </c>
      <c r="J16" s="63">
        <f t="shared" si="31"/>
        <v>6362</v>
      </c>
      <c r="K16" s="60">
        <f t="shared" si="5"/>
        <v>378.688524590164</v>
      </c>
      <c r="L16" s="63">
        <f t="shared" si="24"/>
        <v>20</v>
      </c>
      <c r="M16" s="59">
        <f t="shared" si="25"/>
        <v>1.8484848484848484</v>
      </c>
      <c r="N16" s="61">
        <f t="shared" si="6"/>
        <v>1.509090909090909</v>
      </c>
      <c r="O16" s="60">
        <f t="shared" si="26"/>
        <v>100</v>
      </c>
      <c r="P16" s="60">
        <f t="shared" si="7"/>
        <v>1987</v>
      </c>
      <c r="Q16" s="59">
        <f t="shared" si="32"/>
        <v>4475</v>
      </c>
      <c r="R16" s="64" t="str">
        <f t="shared" si="9"/>
        <v>1300</v>
      </c>
      <c r="S16" s="65">
        <f t="shared" si="9"/>
        <v>2435</v>
      </c>
      <c r="T16" s="59">
        <f t="shared" si="10"/>
        <v>2435</v>
      </c>
      <c r="U16" s="33" t="str">
        <f t="shared" si="11"/>
        <v>-50</v>
      </c>
      <c r="V16" s="31">
        <f t="shared" si="12"/>
        <v>412</v>
      </c>
      <c r="W16" s="60">
        <f t="shared" si="13"/>
        <v>1.6990291262135921</v>
      </c>
      <c r="X16" s="61">
        <f t="shared" si="2"/>
        <v>1.4194174757281552</v>
      </c>
      <c r="Y16" s="61">
        <f t="shared" si="14"/>
        <v>0.41941747572815524</v>
      </c>
      <c r="Z16" s="61">
        <f t="shared" si="15"/>
        <v>1.4500000000000002</v>
      </c>
      <c r="AA16" s="59">
        <v>1887</v>
      </c>
      <c r="AB16" s="63">
        <f t="shared" si="33"/>
        <v>2435</v>
      </c>
      <c r="AC16" s="60">
        <f t="shared" si="16"/>
        <v>344.4267515923567</v>
      </c>
      <c r="AD16" s="63">
        <f t="shared" si="28"/>
        <v>20</v>
      </c>
      <c r="AE16" s="59">
        <f t="shared" si="29"/>
        <v>2.0323624595469254</v>
      </c>
      <c r="AF16" s="61">
        <f t="shared" si="17"/>
        <v>2.0194174757281553</v>
      </c>
      <c r="AG16" s="60">
        <f t="shared" si="30"/>
        <v>2435</v>
      </c>
      <c r="AH16" s="60">
        <f t="shared" si="18"/>
        <v>4322</v>
      </c>
      <c r="AI16" s="59">
        <f t="shared" si="34"/>
        <v>548</v>
      </c>
      <c r="AJ16" s="64" t="str">
        <f t="shared" si="20"/>
        <v>1300</v>
      </c>
      <c r="AK16" s="65">
        <f t="shared" si="21"/>
        <v>2435</v>
      </c>
      <c r="AL16" s="59">
        <f t="shared" si="22"/>
        <v>-752</v>
      </c>
    </row>
    <row r="17" spans="1:38" s="30" customFormat="1" ht="12.75">
      <c r="A17" s="36" t="s">
        <v>28</v>
      </c>
      <c r="B17" s="18">
        <v>9928</v>
      </c>
      <c r="C17" s="62">
        <f>C16+50</f>
        <v>750</v>
      </c>
      <c r="D17" s="62">
        <f>D18</f>
        <v>466</v>
      </c>
      <c r="E17" s="60">
        <f t="shared" si="0"/>
        <v>1.609442060085837</v>
      </c>
      <c r="F17" s="61">
        <f t="shared" si="1"/>
        <v>1.3656652360515023</v>
      </c>
      <c r="G17" s="61">
        <f t="shared" si="3"/>
        <v>0.36566523605150225</v>
      </c>
      <c r="H17" s="61">
        <f t="shared" si="4"/>
        <v>1.4000000000000001</v>
      </c>
      <c r="I17" s="69">
        <v>1967</v>
      </c>
      <c r="J17" s="62">
        <f t="shared" si="31"/>
        <v>6362</v>
      </c>
      <c r="K17" s="60">
        <f t="shared" si="5"/>
        <v>386.04565537555226</v>
      </c>
      <c r="L17" s="63">
        <f t="shared" si="24"/>
        <v>20</v>
      </c>
      <c r="M17" s="59">
        <f t="shared" si="25"/>
        <v>1.9427753934191703</v>
      </c>
      <c r="N17" s="61">
        <f t="shared" si="6"/>
        <v>1.5656652360515022</v>
      </c>
      <c r="O17" s="60">
        <f t="shared" si="26"/>
        <v>100</v>
      </c>
      <c r="P17" s="60">
        <f t="shared" si="7"/>
        <v>2067</v>
      </c>
      <c r="Q17" s="59">
        <f t="shared" si="32"/>
        <v>4395</v>
      </c>
      <c r="R17" s="64" t="str">
        <f t="shared" si="9"/>
        <v>1300</v>
      </c>
      <c r="S17" s="65">
        <f t="shared" si="9"/>
        <v>2435</v>
      </c>
      <c r="T17" s="59">
        <f t="shared" si="10"/>
        <v>2435</v>
      </c>
      <c r="U17" s="33" t="str">
        <f t="shared" si="11"/>
        <v>-50</v>
      </c>
      <c r="V17" s="31">
        <f t="shared" si="12"/>
        <v>416</v>
      </c>
      <c r="W17" s="60">
        <f t="shared" si="13"/>
        <v>1.8028846153846154</v>
      </c>
      <c r="X17" s="61">
        <f t="shared" si="2"/>
        <v>1.4817307692307693</v>
      </c>
      <c r="Y17" s="61">
        <f t="shared" si="14"/>
        <v>0.4817307692307693</v>
      </c>
      <c r="Z17" s="61">
        <f t="shared" si="15"/>
        <v>1.5</v>
      </c>
      <c r="AA17" s="69">
        <v>1967</v>
      </c>
      <c r="AB17" s="62">
        <f t="shared" si="33"/>
        <v>2435</v>
      </c>
      <c r="AC17" s="60">
        <f t="shared" si="16"/>
        <v>351.08777194298574</v>
      </c>
      <c r="AD17" s="63">
        <f t="shared" si="28"/>
        <v>20</v>
      </c>
      <c r="AE17" s="59">
        <f t="shared" si="29"/>
        <v>2.136217948717949</v>
      </c>
      <c r="AF17" s="61">
        <f t="shared" si="17"/>
        <v>2.081730769230769</v>
      </c>
      <c r="AG17" s="60">
        <f t="shared" si="30"/>
        <v>2435</v>
      </c>
      <c r="AH17" s="60">
        <f t="shared" si="18"/>
        <v>4402</v>
      </c>
      <c r="AI17" s="59">
        <f t="shared" si="34"/>
        <v>468</v>
      </c>
      <c r="AJ17" s="64" t="str">
        <f t="shared" si="20"/>
        <v>1300</v>
      </c>
      <c r="AK17" s="65">
        <f t="shared" si="21"/>
        <v>2435</v>
      </c>
      <c r="AL17" s="59">
        <f t="shared" si="22"/>
        <v>-832</v>
      </c>
    </row>
    <row r="18" spans="1:45" ht="15">
      <c r="A18" s="36" t="s">
        <v>29</v>
      </c>
      <c r="B18" s="18">
        <v>10440</v>
      </c>
      <c r="C18" s="59">
        <f>C16+100</f>
        <v>800</v>
      </c>
      <c r="D18" s="59">
        <v>466</v>
      </c>
      <c r="E18" s="60">
        <f t="shared" si="0"/>
        <v>1.7167381974248928</v>
      </c>
      <c r="F18" s="61">
        <f t="shared" si="1"/>
        <v>1.4300429184549357</v>
      </c>
      <c r="G18" s="61">
        <f t="shared" si="3"/>
        <v>0.4300429184549357</v>
      </c>
      <c r="H18" s="61">
        <f t="shared" si="4"/>
        <v>1.4500000000000002</v>
      </c>
      <c r="I18" s="59">
        <v>2047</v>
      </c>
      <c r="J18" s="63">
        <f t="shared" si="31"/>
        <v>6362</v>
      </c>
      <c r="K18" s="60">
        <f t="shared" si="5"/>
        <v>390.2302861130495</v>
      </c>
      <c r="L18" s="63">
        <f t="shared" si="24"/>
        <v>20</v>
      </c>
      <c r="M18" s="59">
        <f t="shared" si="25"/>
        <v>2.0500715307582262</v>
      </c>
      <c r="N18" s="61">
        <f t="shared" si="6"/>
        <v>2.0300429184549356</v>
      </c>
      <c r="O18" s="60">
        <f t="shared" si="26"/>
        <v>100</v>
      </c>
      <c r="P18" s="60">
        <f t="shared" si="7"/>
        <v>2147</v>
      </c>
      <c r="Q18" s="59">
        <f t="shared" si="32"/>
        <v>4315</v>
      </c>
      <c r="R18" s="64" t="str">
        <f t="shared" si="9"/>
        <v>1300</v>
      </c>
      <c r="S18" s="65">
        <f t="shared" si="9"/>
        <v>2435</v>
      </c>
      <c r="T18" s="59">
        <f t="shared" si="10"/>
        <v>2435</v>
      </c>
      <c r="U18" s="33" t="str">
        <f t="shared" si="11"/>
        <v>-50</v>
      </c>
      <c r="V18" s="31">
        <f t="shared" si="12"/>
        <v>416</v>
      </c>
      <c r="W18" s="60">
        <f t="shared" si="13"/>
        <v>1.9230769230769231</v>
      </c>
      <c r="X18" s="61">
        <f t="shared" si="2"/>
        <v>1.5538461538461539</v>
      </c>
      <c r="Y18" s="61">
        <f t="shared" si="14"/>
        <v>0.5538461538461539</v>
      </c>
      <c r="Z18" s="61">
        <f t="shared" si="15"/>
        <v>2</v>
      </c>
      <c r="AA18" s="59">
        <v>2047</v>
      </c>
      <c r="AB18" s="63">
        <f t="shared" si="33"/>
        <v>2435</v>
      </c>
      <c r="AC18" s="60">
        <f t="shared" si="16"/>
        <v>354.54545454545456</v>
      </c>
      <c r="AD18" s="63">
        <f t="shared" si="28"/>
        <v>20</v>
      </c>
      <c r="AE18" s="59">
        <f t="shared" si="29"/>
        <v>2.2564102564102564</v>
      </c>
      <c r="AF18" s="61">
        <f t="shared" si="17"/>
        <v>2.1538461538461537</v>
      </c>
      <c r="AG18" s="60">
        <f t="shared" si="30"/>
        <v>2435</v>
      </c>
      <c r="AH18" s="60">
        <f t="shared" si="18"/>
        <v>4482</v>
      </c>
      <c r="AI18" s="59">
        <f t="shared" si="34"/>
        <v>388</v>
      </c>
      <c r="AJ18" s="64" t="str">
        <f t="shared" si="20"/>
        <v>1300</v>
      </c>
      <c r="AK18" s="65">
        <f t="shared" si="21"/>
        <v>2435</v>
      </c>
      <c r="AL18" s="59">
        <f t="shared" si="22"/>
        <v>-912</v>
      </c>
      <c r="AM18" s="2"/>
      <c r="AN18" s="2"/>
      <c r="AO18" s="2"/>
      <c r="AP18" s="102"/>
      <c r="AQ18" s="103"/>
      <c r="AR18" s="2"/>
      <c r="AS18" s="67"/>
    </row>
    <row r="19" spans="1:48" ht="15">
      <c r="A19" s="36" t="s">
        <v>30</v>
      </c>
      <c r="B19" s="18">
        <v>2435</v>
      </c>
      <c r="C19" s="62">
        <f>C18+50</f>
        <v>850</v>
      </c>
      <c r="D19" s="62">
        <f>D20</f>
        <v>470</v>
      </c>
      <c r="E19" s="60">
        <f t="shared" si="0"/>
        <v>1.8085106382978724</v>
      </c>
      <c r="F19" s="61">
        <f t="shared" si="1"/>
        <v>1.4851063829787234</v>
      </c>
      <c r="G19" s="61">
        <f t="shared" si="3"/>
        <v>0.48510638297872344</v>
      </c>
      <c r="H19" s="61">
        <f t="shared" si="4"/>
        <v>1.5</v>
      </c>
      <c r="I19" s="63">
        <v>2122</v>
      </c>
      <c r="J19" s="63">
        <f t="shared" si="31"/>
        <v>6362</v>
      </c>
      <c r="K19" s="60">
        <f t="shared" si="5"/>
        <v>396.85430463576154</v>
      </c>
      <c r="L19" s="63">
        <f t="shared" si="24"/>
        <v>20</v>
      </c>
      <c r="M19" s="59">
        <f t="shared" si="25"/>
        <v>2.141843971631206</v>
      </c>
      <c r="N19" s="61">
        <f t="shared" si="6"/>
        <v>2.0851063829787235</v>
      </c>
      <c r="O19" s="60">
        <f t="shared" si="26"/>
        <v>100</v>
      </c>
      <c r="P19" s="60">
        <f t="shared" si="7"/>
        <v>2222</v>
      </c>
      <c r="Q19" s="59">
        <f t="shared" si="32"/>
        <v>4240</v>
      </c>
      <c r="R19" s="64" t="str">
        <f t="shared" si="9"/>
        <v>1300</v>
      </c>
      <c r="S19" s="65">
        <f t="shared" si="9"/>
        <v>2435</v>
      </c>
      <c r="T19" s="59">
        <f t="shared" si="10"/>
        <v>2435</v>
      </c>
      <c r="U19" s="33" t="str">
        <f t="shared" si="11"/>
        <v>-50</v>
      </c>
      <c r="V19" s="31">
        <f t="shared" si="12"/>
        <v>420</v>
      </c>
      <c r="W19" s="60">
        <f t="shared" si="13"/>
        <v>2.0238095238095237</v>
      </c>
      <c r="X19" s="61">
        <f t="shared" si="2"/>
        <v>2.0142857142857142</v>
      </c>
      <c r="Y19" s="61">
        <f t="shared" si="14"/>
        <v>0.014285714285714235</v>
      </c>
      <c r="Z19" s="61">
        <f t="shared" si="15"/>
        <v>2.0500000000000003</v>
      </c>
      <c r="AA19" s="63">
        <v>2122</v>
      </c>
      <c r="AB19" s="63">
        <f t="shared" si="33"/>
        <v>2435</v>
      </c>
      <c r="AC19" s="60">
        <f t="shared" si="16"/>
        <v>360.6060606060606</v>
      </c>
      <c r="AD19" s="63">
        <f t="shared" si="28"/>
        <v>20</v>
      </c>
      <c r="AE19" s="59">
        <f t="shared" si="29"/>
        <v>2.357142857142857</v>
      </c>
      <c r="AF19" s="61">
        <f t="shared" si="17"/>
        <v>2.2142857142857144</v>
      </c>
      <c r="AG19" s="60">
        <f t="shared" si="30"/>
        <v>2435</v>
      </c>
      <c r="AH19" s="60">
        <f t="shared" si="18"/>
        <v>4557</v>
      </c>
      <c r="AI19" s="59">
        <f t="shared" si="34"/>
        <v>313</v>
      </c>
      <c r="AJ19" s="64" t="str">
        <f t="shared" si="20"/>
        <v>1300</v>
      </c>
      <c r="AK19" s="65">
        <f t="shared" si="21"/>
        <v>2435</v>
      </c>
      <c r="AL19" s="59">
        <f t="shared" si="22"/>
        <v>-987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18"/>
      <c r="B20" s="35" t="s">
        <v>47</v>
      </c>
      <c r="C20" s="59">
        <f>C18+100</f>
        <v>900</v>
      </c>
      <c r="D20" s="59">
        <v>470</v>
      </c>
      <c r="E20" s="60">
        <f t="shared" si="0"/>
        <v>1.9148936170212767</v>
      </c>
      <c r="F20" s="61">
        <f t="shared" si="1"/>
        <v>1.548936170212766</v>
      </c>
      <c r="G20" s="61">
        <f t="shared" si="3"/>
        <v>0.548936170212766</v>
      </c>
      <c r="H20" s="61">
        <f t="shared" si="4"/>
        <v>1.55</v>
      </c>
      <c r="I20" s="59">
        <v>2197</v>
      </c>
      <c r="J20" s="63">
        <f t="shared" si="31"/>
        <v>6362</v>
      </c>
      <c r="K20" s="60">
        <f t="shared" si="5"/>
        <v>400.3154574132492</v>
      </c>
      <c r="L20" s="63">
        <f t="shared" si="24"/>
        <v>20</v>
      </c>
      <c r="M20" s="59">
        <f t="shared" si="25"/>
        <v>2.24822695035461</v>
      </c>
      <c r="N20" s="61">
        <f t="shared" si="6"/>
        <v>2.148936170212766</v>
      </c>
      <c r="O20" s="60">
        <f t="shared" si="26"/>
        <v>100</v>
      </c>
      <c r="P20" s="60">
        <f t="shared" si="7"/>
        <v>2297</v>
      </c>
      <c r="Q20" s="59">
        <f t="shared" si="32"/>
        <v>4165</v>
      </c>
      <c r="R20" s="64" t="str">
        <f t="shared" si="9"/>
        <v>1300</v>
      </c>
      <c r="S20" s="65">
        <f t="shared" si="9"/>
        <v>2435</v>
      </c>
      <c r="T20" s="59">
        <f t="shared" si="10"/>
        <v>2435</v>
      </c>
      <c r="U20" s="33" t="str">
        <f t="shared" si="11"/>
        <v>-50</v>
      </c>
      <c r="V20" s="31">
        <f t="shared" si="12"/>
        <v>420</v>
      </c>
      <c r="W20" s="60">
        <f t="shared" si="13"/>
        <v>2.142857142857143</v>
      </c>
      <c r="X20" s="61">
        <f t="shared" si="2"/>
        <v>2.085714285714286</v>
      </c>
      <c r="Y20" s="61">
        <f t="shared" si="14"/>
        <v>0.08571428571428585</v>
      </c>
      <c r="Z20" s="61">
        <f t="shared" si="15"/>
        <v>2.1</v>
      </c>
      <c r="AA20" s="59">
        <v>2197</v>
      </c>
      <c r="AB20" s="63">
        <f t="shared" si="33"/>
        <v>2435</v>
      </c>
      <c r="AC20" s="60">
        <f t="shared" si="16"/>
        <v>363.46153846153845</v>
      </c>
      <c r="AD20" s="63">
        <f t="shared" si="28"/>
        <v>20</v>
      </c>
      <c r="AE20" s="59">
        <f t="shared" si="29"/>
        <v>2.4761904761904763</v>
      </c>
      <c r="AF20" s="61">
        <f t="shared" si="17"/>
        <v>2.2857142857142856</v>
      </c>
      <c r="AG20" s="60">
        <f t="shared" si="30"/>
        <v>2435</v>
      </c>
      <c r="AH20" s="60">
        <f t="shared" si="18"/>
        <v>4632</v>
      </c>
      <c r="AI20" s="59">
        <f t="shared" si="34"/>
        <v>238</v>
      </c>
      <c r="AJ20" s="64" t="str">
        <f t="shared" si="20"/>
        <v>1300</v>
      </c>
      <c r="AK20" s="65">
        <f t="shared" si="21"/>
        <v>2435</v>
      </c>
      <c r="AL20" s="59">
        <f t="shared" si="22"/>
        <v>-1062</v>
      </c>
      <c r="AM20" s="5"/>
      <c r="AN20" s="5"/>
      <c r="AO20" s="5"/>
      <c r="AP20" s="5"/>
      <c r="AQ20" s="5"/>
      <c r="AR20" s="5"/>
      <c r="AS20" s="5"/>
      <c r="AT20" s="5"/>
      <c r="AU20" s="5"/>
      <c r="AV20" s="5"/>
    </row>
    <row r="21" spans="1:48" ht="12.75">
      <c r="A21" s="18"/>
      <c r="B21" s="18">
        <v>10</v>
      </c>
      <c r="C21" s="62">
        <f>C20+50</f>
        <v>950</v>
      </c>
      <c r="D21" s="62">
        <f>D22</f>
        <v>472</v>
      </c>
      <c r="E21" s="60">
        <f t="shared" si="0"/>
        <v>2.01271186440678</v>
      </c>
      <c r="F21" s="61">
        <f t="shared" si="1"/>
        <v>2.0076271186440677</v>
      </c>
      <c r="G21" s="61">
        <f t="shared" si="3"/>
        <v>0.007627118644067732</v>
      </c>
      <c r="H21" s="61">
        <f t="shared" si="4"/>
        <v>2.0500000000000003</v>
      </c>
      <c r="I21" s="63">
        <v>2347</v>
      </c>
      <c r="J21" s="63">
        <f t="shared" si="31"/>
        <v>6362</v>
      </c>
      <c r="K21" s="60">
        <f t="shared" si="5"/>
        <v>404.9367850692353</v>
      </c>
      <c r="L21" s="63">
        <f t="shared" si="24"/>
        <v>20</v>
      </c>
      <c r="M21" s="59">
        <f t="shared" si="25"/>
        <v>2.3460451977401133</v>
      </c>
      <c r="N21" s="61">
        <f t="shared" si="6"/>
        <v>2.207627118644068</v>
      </c>
      <c r="O21" s="60">
        <f t="shared" si="26"/>
        <v>100</v>
      </c>
      <c r="P21" s="60">
        <f t="shared" si="7"/>
        <v>2447</v>
      </c>
      <c r="Q21" s="59">
        <f t="shared" si="32"/>
        <v>4015</v>
      </c>
      <c r="R21" s="64" t="str">
        <f t="shared" si="9"/>
        <v>1300</v>
      </c>
      <c r="S21" s="65">
        <f t="shared" si="9"/>
        <v>2435</v>
      </c>
      <c r="T21" s="59">
        <f t="shared" si="10"/>
        <v>2435</v>
      </c>
      <c r="U21" s="33" t="str">
        <f t="shared" si="11"/>
        <v>-50</v>
      </c>
      <c r="V21" s="31">
        <f t="shared" si="12"/>
        <v>422</v>
      </c>
      <c r="W21" s="60">
        <f t="shared" si="13"/>
        <v>2.251184834123223</v>
      </c>
      <c r="X21" s="61">
        <f t="shared" si="2"/>
        <v>2.1507109004739338</v>
      </c>
      <c r="Y21" s="61">
        <f t="shared" si="14"/>
        <v>0.15071090047393376</v>
      </c>
      <c r="Z21" s="61">
        <f t="shared" si="15"/>
        <v>2.2</v>
      </c>
      <c r="AA21" s="63">
        <v>2347</v>
      </c>
      <c r="AB21" s="63">
        <f t="shared" si="33"/>
        <v>2435</v>
      </c>
      <c r="AC21" s="60">
        <f t="shared" si="16"/>
        <v>367.5733496332518</v>
      </c>
      <c r="AD21" s="63">
        <f t="shared" si="28"/>
        <v>20</v>
      </c>
      <c r="AE21" s="59">
        <f t="shared" si="29"/>
        <v>2.5845181674565563</v>
      </c>
      <c r="AF21" s="61">
        <f t="shared" si="17"/>
        <v>2.350710900473934</v>
      </c>
      <c r="AG21" s="60">
        <f t="shared" si="30"/>
        <v>2435</v>
      </c>
      <c r="AH21" s="60">
        <f t="shared" si="18"/>
        <v>4782</v>
      </c>
      <c r="AI21" s="59">
        <f t="shared" si="34"/>
        <v>88</v>
      </c>
      <c r="AJ21" s="64" t="str">
        <f t="shared" si="20"/>
        <v>1300</v>
      </c>
      <c r="AK21" s="65">
        <f t="shared" si="21"/>
        <v>2435</v>
      </c>
      <c r="AL21" s="59">
        <f t="shared" si="22"/>
        <v>-1212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ht="12.75">
      <c r="A22" s="18"/>
      <c r="B22" s="25"/>
      <c r="C22" s="59">
        <f>C20+100</f>
        <v>1000</v>
      </c>
      <c r="D22" s="59">
        <v>472</v>
      </c>
      <c r="E22" s="60">
        <f t="shared" si="0"/>
        <v>2.1186440677966103</v>
      </c>
      <c r="F22" s="61">
        <f t="shared" si="1"/>
        <v>2.071186440677966</v>
      </c>
      <c r="G22" s="61">
        <f t="shared" si="3"/>
        <v>0.07118644067796609</v>
      </c>
      <c r="H22" s="61">
        <f t="shared" si="4"/>
        <v>2.1</v>
      </c>
      <c r="I22" s="59">
        <v>2422</v>
      </c>
      <c r="J22" s="69">
        <f>J21</f>
        <v>6362</v>
      </c>
      <c r="K22" s="60">
        <f t="shared" si="5"/>
        <v>407.8341013824884</v>
      </c>
      <c r="L22" s="63">
        <f t="shared" si="24"/>
        <v>20</v>
      </c>
      <c r="M22" s="59">
        <f t="shared" si="25"/>
        <v>2.451977401129944</v>
      </c>
      <c r="N22" s="61">
        <f t="shared" si="6"/>
        <v>2.2711864406779663</v>
      </c>
      <c r="O22" s="60">
        <f t="shared" si="26"/>
        <v>100</v>
      </c>
      <c r="P22" s="60">
        <f t="shared" si="7"/>
        <v>2522</v>
      </c>
      <c r="Q22" s="75">
        <f>J22-I22</f>
        <v>3940</v>
      </c>
      <c r="R22" s="83" t="str">
        <f t="shared" si="9"/>
        <v>1300</v>
      </c>
      <c r="S22" s="65">
        <f t="shared" si="9"/>
        <v>2435</v>
      </c>
      <c r="T22" s="75">
        <f t="shared" si="10"/>
        <v>2435</v>
      </c>
      <c r="U22" s="33" t="str">
        <f t="shared" si="11"/>
        <v>-50</v>
      </c>
      <c r="V22" s="31">
        <f t="shared" si="12"/>
        <v>422</v>
      </c>
      <c r="W22" s="60">
        <f t="shared" si="13"/>
        <v>2.3696682464454977</v>
      </c>
      <c r="X22" s="61">
        <f t="shared" si="2"/>
        <v>2.2218009478672984</v>
      </c>
      <c r="Y22" s="61">
        <f t="shared" si="14"/>
        <v>0.22180094786729843</v>
      </c>
      <c r="Z22" s="61">
        <f t="shared" si="15"/>
        <v>2.25</v>
      </c>
      <c r="AA22" s="59">
        <v>2422</v>
      </c>
      <c r="AB22" s="69">
        <f>AB21</f>
        <v>2435</v>
      </c>
      <c r="AC22" s="60">
        <f t="shared" si="16"/>
        <v>369.9590882524839</v>
      </c>
      <c r="AD22" s="63">
        <f t="shared" si="28"/>
        <v>20</v>
      </c>
      <c r="AE22" s="59">
        <f t="shared" si="29"/>
        <v>2.703001579778831</v>
      </c>
      <c r="AF22" s="61">
        <f t="shared" si="17"/>
        <v>2.4218009478672986</v>
      </c>
      <c r="AG22" s="60">
        <f t="shared" si="30"/>
        <v>2435</v>
      </c>
      <c r="AH22" s="60">
        <f t="shared" si="18"/>
        <v>4857</v>
      </c>
      <c r="AI22" s="75">
        <f>AB22-AA22</f>
        <v>13</v>
      </c>
      <c r="AJ22" s="83" t="str">
        <f t="shared" si="20"/>
        <v>1300</v>
      </c>
      <c r="AK22" s="65">
        <f t="shared" si="21"/>
        <v>2435</v>
      </c>
      <c r="AL22" s="75">
        <f t="shared" si="22"/>
        <v>-1287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ht="12.75">
      <c r="A23" s="18"/>
      <c r="B23" s="25"/>
      <c r="C23" s="63">
        <f>C22+50</f>
        <v>1050</v>
      </c>
      <c r="D23" s="63">
        <f>D24</f>
        <v>473</v>
      </c>
      <c r="E23" s="60">
        <f t="shared" si="0"/>
        <v>2.219873150105708</v>
      </c>
      <c r="F23" s="61">
        <f t="shared" si="1"/>
        <v>2.1319238900634248</v>
      </c>
      <c r="G23" s="61">
        <f t="shared" si="3"/>
        <v>0.13192389006342475</v>
      </c>
      <c r="H23" s="61">
        <f t="shared" si="4"/>
        <v>2.15</v>
      </c>
      <c r="I23" s="63">
        <v>2497</v>
      </c>
      <c r="J23" s="63">
        <f aca="true" t="shared" si="35" ref="J23:J35">J22</f>
        <v>6362</v>
      </c>
      <c r="K23" s="60">
        <f t="shared" si="5"/>
        <v>411.24758487441346</v>
      </c>
      <c r="L23" s="63">
        <f t="shared" si="24"/>
        <v>20</v>
      </c>
      <c r="M23" s="59">
        <f t="shared" si="25"/>
        <v>2.5532064834390416</v>
      </c>
      <c r="N23" s="61">
        <f t="shared" si="6"/>
        <v>2.331923890063425</v>
      </c>
      <c r="O23" s="60">
        <f t="shared" si="26"/>
        <v>100</v>
      </c>
      <c r="P23" s="60">
        <f t="shared" si="7"/>
        <v>2597</v>
      </c>
      <c r="Q23" s="59">
        <f aca="true" t="shared" si="36" ref="Q23:Q35">J23-I23</f>
        <v>3865</v>
      </c>
      <c r="R23" s="64" t="str">
        <f t="shared" si="9"/>
        <v>1300</v>
      </c>
      <c r="S23" s="65">
        <f t="shared" si="9"/>
        <v>2435</v>
      </c>
      <c r="T23" s="59">
        <f t="shared" si="10"/>
        <v>2435</v>
      </c>
      <c r="U23" s="33" t="str">
        <f t="shared" si="11"/>
        <v>-50</v>
      </c>
      <c r="V23" s="31">
        <f t="shared" si="12"/>
        <v>423</v>
      </c>
      <c r="W23" s="60">
        <f t="shared" si="13"/>
        <v>2.482269503546099</v>
      </c>
      <c r="X23" s="61">
        <f t="shared" si="2"/>
        <v>2.2893617021276595</v>
      </c>
      <c r="Y23" s="61">
        <f t="shared" si="14"/>
        <v>0.28936170212765955</v>
      </c>
      <c r="Z23" s="61">
        <f t="shared" si="15"/>
        <v>2.3000000000000003</v>
      </c>
      <c r="AA23" s="63">
        <v>2497</v>
      </c>
      <c r="AB23" s="63">
        <f aca="true" t="shared" si="37" ref="AB23:AB35">AB22</f>
        <v>2435</v>
      </c>
      <c r="AC23" s="60">
        <f t="shared" si="16"/>
        <v>372.9219143576826</v>
      </c>
      <c r="AD23" s="63">
        <f t="shared" si="28"/>
        <v>20</v>
      </c>
      <c r="AE23" s="59">
        <f t="shared" si="29"/>
        <v>2.8156028368794326</v>
      </c>
      <c r="AF23" s="61">
        <f t="shared" si="17"/>
        <v>2.4893617021276597</v>
      </c>
      <c r="AG23" s="60">
        <f t="shared" si="30"/>
        <v>2435</v>
      </c>
      <c r="AH23" s="60">
        <f t="shared" si="18"/>
        <v>4932</v>
      </c>
      <c r="AI23" s="59">
        <f aca="true" t="shared" si="38" ref="AI23:AI35">AB23-AA23</f>
        <v>-62</v>
      </c>
      <c r="AJ23" s="64" t="str">
        <f t="shared" si="20"/>
        <v>1300</v>
      </c>
      <c r="AK23" s="65">
        <f t="shared" si="21"/>
        <v>2435</v>
      </c>
      <c r="AL23" s="59">
        <f t="shared" si="22"/>
        <v>-1362</v>
      </c>
      <c r="AM23" s="5"/>
      <c r="AN23" s="5"/>
      <c r="AO23" s="5"/>
      <c r="AP23" s="5"/>
      <c r="AQ23" s="5"/>
      <c r="AR23" s="5"/>
      <c r="AS23" s="5"/>
      <c r="AT23" s="5"/>
      <c r="AU23" s="5"/>
      <c r="AV23" s="5"/>
    </row>
    <row r="24" spans="1:49" ht="15">
      <c r="A24" s="18"/>
      <c r="B24" s="25"/>
      <c r="C24" s="59">
        <f>C22+100</f>
        <v>1100</v>
      </c>
      <c r="D24" s="59">
        <v>473</v>
      </c>
      <c r="E24" s="60">
        <f t="shared" si="0"/>
        <v>2.3255813953488373</v>
      </c>
      <c r="F24" s="61">
        <f t="shared" si="1"/>
        <v>2.1953488372093024</v>
      </c>
      <c r="G24" s="61">
        <f t="shared" si="3"/>
        <v>0.1953488372093024</v>
      </c>
      <c r="H24" s="61">
        <f t="shared" si="4"/>
        <v>2.2</v>
      </c>
      <c r="I24" s="59">
        <v>2572</v>
      </c>
      <c r="J24" s="63">
        <f t="shared" si="35"/>
        <v>6362</v>
      </c>
      <c r="K24" s="60">
        <f t="shared" si="5"/>
        <v>413.70262390670547</v>
      </c>
      <c r="L24" s="63">
        <f t="shared" si="24"/>
        <v>20</v>
      </c>
      <c r="M24" s="59">
        <f t="shared" si="25"/>
        <v>2.658914728682171</v>
      </c>
      <c r="N24" s="61">
        <f t="shared" si="6"/>
        <v>2.3953488372093026</v>
      </c>
      <c r="O24" s="60">
        <f t="shared" si="26"/>
        <v>100</v>
      </c>
      <c r="P24" s="60">
        <f t="shared" si="7"/>
        <v>2672</v>
      </c>
      <c r="Q24" s="59">
        <f t="shared" si="36"/>
        <v>3790</v>
      </c>
      <c r="R24" s="64" t="str">
        <f t="shared" si="9"/>
        <v>1300</v>
      </c>
      <c r="S24" s="65">
        <f t="shared" si="9"/>
        <v>2435</v>
      </c>
      <c r="T24" s="59">
        <f t="shared" si="10"/>
        <v>2435</v>
      </c>
      <c r="U24" s="33" t="str">
        <f t="shared" si="11"/>
        <v>-50</v>
      </c>
      <c r="V24" s="31">
        <f t="shared" si="12"/>
        <v>423</v>
      </c>
      <c r="W24" s="60">
        <f t="shared" si="13"/>
        <v>2.600472813238771</v>
      </c>
      <c r="X24" s="61">
        <f t="shared" si="2"/>
        <v>2.3602836879432627</v>
      </c>
      <c r="Y24" s="61">
        <f t="shared" si="14"/>
        <v>0.3602836879432627</v>
      </c>
      <c r="Z24" s="61">
        <f t="shared" si="15"/>
        <v>2.4000000000000004</v>
      </c>
      <c r="AA24" s="59">
        <v>2572</v>
      </c>
      <c r="AB24" s="63">
        <f t="shared" si="37"/>
        <v>2435</v>
      </c>
      <c r="AC24" s="60">
        <f t="shared" si="16"/>
        <v>374.9395648670427</v>
      </c>
      <c r="AD24" s="63">
        <f t="shared" si="28"/>
        <v>20</v>
      </c>
      <c r="AE24" s="59">
        <f t="shared" si="29"/>
        <v>2.9338061465721044</v>
      </c>
      <c r="AF24" s="61">
        <f t="shared" si="17"/>
        <v>2.5602836879432624</v>
      </c>
      <c r="AG24" s="60">
        <f t="shared" si="30"/>
        <v>2435</v>
      </c>
      <c r="AH24" s="60">
        <f t="shared" si="18"/>
        <v>5007</v>
      </c>
      <c r="AI24" s="59">
        <f t="shared" si="38"/>
        <v>-137</v>
      </c>
      <c r="AJ24" s="64" t="str">
        <f t="shared" si="20"/>
        <v>1300</v>
      </c>
      <c r="AK24" s="65">
        <f t="shared" si="21"/>
        <v>2435</v>
      </c>
      <c r="AL24" s="59">
        <f t="shared" si="22"/>
        <v>-1437</v>
      </c>
      <c r="AM24" s="2"/>
      <c r="AN24" s="2"/>
      <c r="AO24" s="2"/>
      <c r="AP24" s="2"/>
      <c r="AQ24" s="105"/>
      <c r="AR24" s="105"/>
      <c r="AS24" s="2"/>
      <c r="AT24" s="67"/>
      <c r="AU24" s="18"/>
      <c r="AV24" s="35"/>
      <c r="AW24" s="18"/>
    </row>
    <row r="25" spans="1:50" ht="15">
      <c r="A25" s="18"/>
      <c r="B25" s="25"/>
      <c r="C25" s="63">
        <f>C24+50</f>
        <v>1150</v>
      </c>
      <c r="D25" s="63">
        <f>D26</f>
        <v>474</v>
      </c>
      <c r="E25" s="60">
        <f t="shared" si="0"/>
        <v>2.4261603375527425</v>
      </c>
      <c r="F25" s="61">
        <f t="shared" si="1"/>
        <v>2.2556962025316456</v>
      </c>
      <c r="G25" s="61">
        <f t="shared" si="3"/>
        <v>0.2556962025316456</v>
      </c>
      <c r="H25" s="61">
        <f t="shared" si="4"/>
        <v>2.3000000000000003</v>
      </c>
      <c r="I25" s="63">
        <v>2722</v>
      </c>
      <c r="J25" s="63">
        <f t="shared" si="35"/>
        <v>6362</v>
      </c>
      <c r="K25" s="60">
        <f t="shared" si="5"/>
        <v>416.74311926605503</v>
      </c>
      <c r="L25" s="63">
        <f t="shared" si="24"/>
        <v>20</v>
      </c>
      <c r="M25" s="59">
        <f t="shared" si="25"/>
        <v>2.759493670886076</v>
      </c>
      <c r="N25" s="61">
        <f t="shared" si="6"/>
        <v>2.4556962025316453</v>
      </c>
      <c r="O25" s="60">
        <f t="shared" si="26"/>
        <v>100</v>
      </c>
      <c r="P25" s="60">
        <f t="shared" si="7"/>
        <v>2822</v>
      </c>
      <c r="Q25" s="59">
        <f t="shared" si="36"/>
        <v>3640</v>
      </c>
      <c r="R25" s="64" t="str">
        <f t="shared" si="9"/>
        <v>1300</v>
      </c>
      <c r="S25" s="65">
        <f t="shared" si="9"/>
        <v>2435</v>
      </c>
      <c r="T25" s="59">
        <f t="shared" si="10"/>
        <v>2340</v>
      </c>
      <c r="U25" s="33" t="str">
        <f t="shared" si="11"/>
        <v>-50</v>
      </c>
      <c r="V25" s="31">
        <f t="shared" si="12"/>
        <v>424</v>
      </c>
      <c r="W25" s="60">
        <f t="shared" si="13"/>
        <v>2.7122641509433962</v>
      </c>
      <c r="X25" s="61">
        <f t="shared" si="2"/>
        <v>2.427358490566038</v>
      </c>
      <c r="Y25" s="61">
        <f t="shared" si="14"/>
        <v>0.4273584905660379</v>
      </c>
      <c r="Z25" s="61">
        <f t="shared" si="15"/>
        <v>2.45</v>
      </c>
      <c r="AA25" s="63">
        <v>2722</v>
      </c>
      <c r="AB25" s="63">
        <f t="shared" si="37"/>
        <v>2435</v>
      </c>
      <c r="AC25" s="60">
        <f t="shared" si="16"/>
        <v>377.5942178626742</v>
      </c>
      <c r="AD25" s="63">
        <f t="shared" si="28"/>
        <v>20</v>
      </c>
      <c r="AE25" s="59">
        <f t="shared" si="29"/>
        <v>3.0455974842767297</v>
      </c>
      <c r="AF25" s="61">
        <f t="shared" si="17"/>
        <v>3.027358490566038</v>
      </c>
      <c r="AG25" s="60">
        <f t="shared" si="30"/>
        <v>2435</v>
      </c>
      <c r="AH25" s="60">
        <f t="shared" si="18"/>
        <v>5157</v>
      </c>
      <c r="AI25" s="59">
        <f t="shared" si="38"/>
        <v>-287</v>
      </c>
      <c r="AJ25" s="64" t="str">
        <f t="shared" si="20"/>
        <v>1300</v>
      </c>
      <c r="AK25" s="65">
        <f t="shared" si="21"/>
        <v>2435</v>
      </c>
      <c r="AL25" s="59">
        <f t="shared" si="22"/>
        <v>-1587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2.75">
      <c r="A26" s="18"/>
      <c r="B26" s="25"/>
      <c r="C26" s="59">
        <f>C24+100</f>
        <v>1200</v>
      </c>
      <c r="D26" s="59">
        <v>474</v>
      </c>
      <c r="E26" s="60">
        <f t="shared" si="0"/>
        <v>2.5316455696202533</v>
      </c>
      <c r="F26" s="61">
        <f t="shared" si="1"/>
        <v>2.318987341772152</v>
      </c>
      <c r="G26" s="61">
        <f t="shared" si="3"/>
        <v>0.3189873417721518</v>
      </c>
      <c r="H26" s="61">
        <f t="shared" si="4"/>
        <v>2.35</v>
      </c>
      <c r="I26" s="59">
        <v>2797</v>
      </c>
      <c r="J26" s="63">
        <f t="shared" si="35"/>
        <v>6362</v>
      </c>
      <c r="K26" s="60">
        <f t="shared" si="5"/>
        <v>418.8512518409425</v>
      </c>
      <c r="L26" s="63">
        <f t="shared" si="24"/>
        <v>20</v>
      </c>
      <c r="M26" s="59">
        <f t="shared" si="25"/>
        <v>2.864978902953587</v>
      </c>
      <c r="N26" s="61">
        <f t="shared" si="6"/>
        <v>2.518987341772152</v>
      </c>
      <c r="O26" s="60">
        <f t="shared" si="26"/>
        <v>100</v>
      </c>
      <c r="P26" s="60">
        <f t="shared" si="7"/>
        <v>2897</v>
      </c>
      <c r="Q26" s="59">
        <f t="shared" si="36"/>
        <v>3565</v>
      </c>
      <c r="R26" s="64" t="str">
        <f t="shared" si="9"/>
        <v>1300</v>
      </c>
      <c r="S26" s="65">
        <f t="shared" si="9"/>
        <v>2435</v>
      </c>
      <c r="T26" s="59">
        <f t="shared" si="10"/>
        <v>2265</v>
      </c>
      <c r="U26" s="33" t="str">
        <f t="shared" si="11"/>
        <v>-50</v>
      </c>
      <c r="V26" s="31">
        <f t="shared" si="12"/>
        <v>424</v>
      </c>
      <c r="W26" s="60">
        <f t="shared" si="13"/>
        <v>2.830188679245283</v>
      </c>
      <c r="X26" s="61">
        <f t="shared" si="2"/>
        <v>2.4981132075471697</v>
      </c>
      <c r="Y26" s="61">
        <f t="shared" si="14"/>
        <v>0.4981132075471697</v>
      </c>
      <c r="Z26" s="61">
        <f t="shared" si="15"/>
        <v>2.5</v>
      </c>
      <c r="AA26" s="59">
        <v>2797</v>
      </c>
      <c r="AB26" s="63">
        <f t="shared" si="37"/>
        <v>2435</v>
      </c>
      <c r="AC26" s="60">
        <f t="shared" si="16"/>
        <v>379.32405566600397</v>
      </c>
      <c r="AD26" s="63">
        <f t="shared" si="28"/>
        <v>20</v>
      </c>
      <c r="AE26" s="59">
        <f t="shared" si="29"/>
        <v>3.1635220125786163</v>
      </c>
      <c r="AF26" s="61">
        <f t="shared" si="17"/>
        <v>3.09811320754717</v>
      </c>
      <c r="AG26" s="60">
        <f t="shared" si="30"/>
        <v>2435</v>
      </c>
      <c r="AH26" s="60">
        <f t="shared" si="18"/>
        <v>5232</v>
      </c>
      <c r="AI26" s="59">
        <f t="shared" si="38"/>
        <v>-362</v>
      </c>
      <c r="AJ26" s="64" t="str">
        <f t="shared" si="20"/>
        <v>1300</v>
      </c>
      <c r="AK26" s="65">
        <f t="shared" si="21"/>
        <v>2435</v>
      </c>
      <c r="AL26" s="59">
        <f t="shared" si="22"/>
        <v>-1662</v>
      </c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18"/>
    </row>
    <row r="27" spans="1:50" ht="12.75">
      <c r="A27" s="18"/>
      <c r="B27" s="25"/>
      <c r="C27" s="63">
        <f>C26+50</f>
        <v>1250</v>
      </c>
      <c r="D27" s="63">
        <f>D28</f>
        <v>474</v>
      </c>
      <c r="E27" s="60">
        <f t="shared" si="0"/>
        <v>2.6371308016877637</v>
      </c>
      <c r="F27" s="61">
        <f t="shared" si="1"/>
        <v>2.382278481012658</v>
      </c>
      <c r="G27" s="61">
        <f t="shared" si="3"/>
        <v>0.38227848101265804</v>
      </c>
      <c r="H27" s="61">
        <f t="shared" si="4"/>
        <v>2.4000000000000004</v>
      </c>
      <c r="I27" s="63">
        <v>2872</v>
      </c>
      <c r="J27" s="63">
        <f t="shared" si="35"/>
        <v>6362</v>
      </c>
      <c r="K27" s="60">
        <f t="shared" si="5"/>
        <v>420.80965909090907</v>
      </c>
      <c r="L27" s="63">
        <f t="shared" si="24"/>
        <v>20</v>
      </c>
      <c r="M27" s="59">
        <f t="shared" si="25"/>
        <v>2.970464135021097</v>
      </c>
      <c r="N27" s="61">
        <f t="shared" si="6"/>
        <v>2.5822784810126582</v>
      </c>
      <c r="O27" s="60">
        <f t="shared" si="26"/>
        <v>100</v>
      </c>
      <c r="P27" s="60">
        <f t="shared" si="7"/>
        <v>2972</v>
      </c>
      <c r="Q27" s="59">
        <f t="shared" si="36"/>
        <v>3490</v>
      </c>
      <c r="R27" s="64" t="str">
        <f t="shared" si="9"/>
        <v>1300</v>
      </c>
      <c r="S27" s="65">
        <f t="shared" si="9"/>
        <v>2435</v>
      </c>
      <c r="T27" s="59">
        <f t="shared" si="10"/>
        <v>2190</v>
      </c>
      <c r="U27" s="33" t="str">
        <f t="shared" si="11"/>
        <v>-50</v>
      </c>
      <c r="V27" s="31">
        <f t="shared" si="12"/>
        <v>424</v>
      </c>
      <c r="W27" s="60">
        <f t="shared" si="13"/>
        <v>2.94811320754717</v>
      </c>
      <c r="X27" s="61">
        <f t="shared" si="2"/>
        <v>2.568867924528302</v>
      </c>
      <c r="Y27" s="61">
        <f t="shared" si="14"/>
        <v>0.5688679245283019</v>
      </c>
      <c r="Z27" s="61">
        <f t="shared" si="15"/>
        <v>3</v>
      </c>
      <c r="AA27" s="63">
        <v>2872</v>
      </c>
      <c r="AB27" s="63">
        <f t="shared" si="37"/>
        <v>2435</v>
      </c>
      <c r="AC27" s="60">
        <f t="shared" si="16"/>
        <v>380.9295639674173</v>
      </c>
      <c r="AD27" s="63">
        <f t="shared" si="28"/>
        <v>20</v>
      </c>
      <c r="AE27" s="59">
        <f t="shared" si="29"/>
        <v>3.2814465408805034</v>
      </c>
      <c r="AF27" s="61">
        <f t="shared" si="17"/>
        <v>3.168867924528302</v>
      </c>
      <c r="AG27" s="60">
        <f t="shared" si="30"/>
        <v>2435</v>
      </c>
      <c r="AH27" s="60">
        <f t="shared" si="18"/>
        <v>5307</v>
      </c>
      <c r="AI27" s="59">
        <f t="shared" si="38"/>
        <v>-437</v>
      </c>
      <c r="AJ27" s="64" t="str">
        <f t="shared" si="20"/>
        <v>1300</v>
      </c>
      <c r="AK27" s="65">
        <f t="shared" si="21"/>
        <v>2435</v>
      </c>
      <c r="AL27" s="59">
        <f t="shared" si="22"/>
        <v>-1737</v>
      </c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 ht="12.75">
      <c r="A28" s="18"/>
      <c r="B28" s="25"/>
      <c r="C28" s="59">
        <f>C26+100</f>
        <v>1300</v>
      </c>
      <c r="D28" s="59">
        <v>474</v>
      </c>
      <c r="E28" s="60">
        <f t="shared" si="0"/>
        <v>2.742616033755274</v>
      </c>
      <c r="F28" s="61">
        <f t="shared" si="1"/>
        <v>2.4455696202531643</v>
      </c>
      <c r="G28" s="61">
        <f t="shared" si="3"/>
        <v>0.44556962025316427</v>
      </c>
      <c r="H28" s="61">
        <f t="shared" si="4"/>
        <v>2.45</v>
      </c>
      <c r="I28" s="59">
        <v>2947</v>
      </c>
      <c r="J28" s="63">
        <f t="shared" si="35"/>
        <v>6362</v>
      </c>
      <c r="K28" s="60">
        <f t="shared" si="5"/>
        <v>422.6337448559671</v>
      </c>
      <c r="L28" s="63">
        <f t="shared" si="24"/>
        <v>20</v>
      </c>
      <c r="M28" s="59">
        <f t="shared" si="25"/>
        <v>3.0759493670886076</v>
      </c>
      <c r="N28" s="61">
        <f t="shared" si="6"/>
        <v>3.0455696202531644</v>
      </c>
      <c r="O28" s="60">
        <f t="shared" si="26"/>
        <v>100</v>
      </c>
      <c r="P28" s="60">
        <f t="shared" si="7"/>
        <v>3047</v>
      </c>
      <c r="Q28" s="59">
        <f t="shared" si="36"/>
        <v>3415</v>
      </c>
      <c r="R28" s="64" t="str">
        <f t="shared" si="9"/>
        <v>1300</v>
      </c>
      <c r="S28" s="65">
        <f t="shared" si="9"/>
        <v>2435</v>
      </c>
      <c r="T28" s="59">
        <f t="shared" si="10"/>
        <v>2115</v>
      </c>
      <c r="U28" s="33" t="str">
        <f t="shared" si="11"/>
        <v>-50</v>
      </c>
      <c r="V28" s="31">
        <f t="shared" si="12"/>
        <v>424</v>
      </c>
      <c r="W28" s="60">
        <f t="shared" si="13"/>
        <v>3.0660377358490565</v>
      </c>
      <c r="X28" s="61">
        <f t="shared" si="2"/>
        <v>3.039622641509434</v>
      </c>
      <c r="Y28" s="61">
        <f t="shared" si="14"/>
        <v>0.039622641509434064</v>
      </c>
      <c r="Z28" s="61">
        <f t="shared" si="15"/>
        <v>3.0500000000000003</v>
      </c>
      <c r="AA28" s="59">
        <v>2947</v>
      </c>
      <c r="AB28" s="63">
        <f t="shared" si="37"/>
        <v>2435</v>
      </c>
      <c r="AC28" s="60">
        <f t="shared" si="16"/>
        <v>382.4236817761332</v>
      </c>
      <c r="AD28" s="63">
        <f t="shared" si="28"/>
        <v>20</v>
      </c>
      <c r="AE28" s="59">
        <f t="shared" si="29"/>
        <v>3.39937106918239</v>
      </c>
      <c r="AF28" s="61">
        <f t="shared" si="17"/>
        <v>3.239622641509434</v>
      </c>
      <c r="AG28" s="60">
        <f t="shared" si="30"/>
        <v>2435</v>
      </c>
      <c r="AH28" s="60">
        <f t="shared" si="18"/>
        <v>5382</v>
      </c>
      <c r="AI28" s="59">
        <f t="shared" si="38"/>
        <v>-512</v>
      </c>
      <c r="AJ28" s="64" t="str">
        <f t="shared" si="20"/>
        <v>1300</v>
      </c>
      <c r="AK28" s="65">
        <f t="shared" si="21"/>
        <v>2435</v>
      </c>
      <c r="AL28" s="59">
        <f t="shared" si="22"/>
        <v>-1812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 ht="12.75">
      <c r="A29" s="18"/>
      <c r="B29" s="25"/>
      <c r="C29" s="63">
        <f aca="true" t="shared" si="39" ref="C29:C52">C28+50</f>
        <v>1350</v>
      </c>
      <c r="D29" s="59">
        <v>474</v>
      </c>
      <c r="E29" s="60">
        <f t="shared" si="0"/>
        <v>2.848101265822785</v>
      </c>
      <c r="F29" s="61">
        <f t="shared" si="1"/>
        <v>2.508860759493671</v>
      </c>
      <c r="G29" s="61">
        <f t="shared" si="3"/>
        <v>0.5088607594936709</v>
      </c>
      <c r="H29" s="61">
        <f t="shared" si="4"/>
        <v>2.5500000000000003</v>
      </c>
      <c r="I29" s="59">
        <v>3097</v>
      </c>
      <c r="J29" s="63">
        <f t="shared" si="35"/>
        <v>6362</v>
      </c>
      <c r="K29" s="60">
        <f t="shared" si="5"/>
        <v>424.33687002652516</v>
      </c>
      <c r="L29" s="63">
        <f t="shared" si="24"/>
        <v>20</v>
      </c>
      <c r="M29" s="59">
        <f t="shared" si="25"/>
        <v>3.1814345991561184</v>
      </c>
      <c r="N29" s="61">
        <f t="shared" si="6"/>
        <v>3.108860759493671</v>
      </c>
      <c r="O29" s="60">
        <f t="shared" si="26"/>
        <v>100</v>
      </c>
      <c r="P29" s="60">
        <f t="shared" si="7"/>
        <v>3197</v>
      </c>
      <c r="Q29" s="66">
        <f t="shared" si="36"/>
        <v>3265</v>
      </c>
      <c r="R29" s="84" t="str">
        <f aca="true" t="shared" si="40" ref="R29:S35">R28</f>
        <v>1300</v>
      </c>
      <c r="S29" s="85">
        <f t="shared" si="40"/>
        <v>2435</v>
      </c>
      <c r="T29" s="66">
        <f t="shared" si="10"/>
        <v>1965</v>
      </c>
      <c r="U29" s="33" t="str">
        <f t="shared" si="11"/>
        <v>-50</v>
      </c>
      <c r="V29" s="31">
        <f t="shared" si="12"/>
        <v>424</v>
      </c>
      <c r="W29" s="60">
        <f t="shared" si="13"/>
        <v>3.1839622641509435</v>
      </c>
      <c r="X29" s="61">
        <f t="shared" si="2"/>
        <v>3.1103773584905663</v>
      </c>
      <c r="Y29" s="61">
        <f t="shared" si="14"/>
        <v>0.11037735849056629</v>
      </c>
      <c r="Z29" s="61">
        <f t="shared" si="15"/>
        <v>3.1500000000000004</v>
      </c>
      <c r="AA29" s="59">
        <v>3097</v>
      </c>
      <c r="AB29" s="63">
        <f t="shared" si="37"/>
        <v>2435</v>
      </c>
      <c r="AC29" s="60">
        <f t="shared" si="16"/>
        <v>383.8176128743853</v>
      </c>
      <c r="AD29" s="63">
        <f t="shared" si="28"/>
        <v>20</v>
      </c>
      <c r="AE29" s="59">
        <f t="shared" si="29"/>
        <v>3.517295597484277</v>
      </c>
      <c r="AF29" s="61">
        <f t="shared" si="17"/>
        <v>3.310377358490566</v>
      </c>
      <c r="AG29" s="60">
        <f t="shared" si="30"/>
        <v>2435</v>
      </c>
      <c r="AH29" s="60">
        <f t="shared" si="18"/>
        <v>5532</v>
      </c>
      <c r="AI29" s="66">
        <f t="shared" si="38"/>
        <v>-662</v>
      </c>
      <c r="AJ29" s="84" t="str">
        <f t="shared" si="20"/>
        <v>1300</v>
      </c>
      <c r="AK29" s="85">
        <f t="shared" si="21"/>
        <v>2435</v>
      </c>
      <c r="AL29" s="66">
        <f t="shared" si="22"/>
        <v>-1962</v>
      </c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 ht="12.75">
      <c r="A30" s="18"/>
      <c r="B30" s="25"/>
      <c r="C30" s="63">
        <f t="shared" si="39"/>
        <v>1400</v>
      </c>
      <c r="D30" s="59">
        <v>474</v>
      </c>
      <c r="E30" s="60">
        <f t="shared" si="0"/>
        <v>2.9535864978902953</v>
      </c>
      <c r="F30" s="61">
        <f t="shared" si="1"/>
        <v>2.572151898734177</v>
      </c>
      <c r="G30" s="61">
        <f t="shared" si="3"/>
        <v>0.5721518987341772</v>
      </c>
      <c r="H30" s="61">
        <f t="shared" si="4"/>
        <v>3</v>
      </c>
      <c r="I30" s="59">
        <v>3172</v>
      </c>
      <c r="J30" s="63">
        <f t="shared" si="35"/>
        <v>6362</v>
      </c>
      <c r="K30" s="60">
        <f t="shared" si="5"/>
        <v>425.93068035943514</v>
      </c>
      <c r="L30" s="63">
        <f t="shared" si="24"/>
        <v>20</v>
      </c>
      <c r="M30" s="59">
        <f t="shared" si="25"/>
        <v>3.2869198312236287</v>
      </c>
      <c r="N30" s="61">
        <f t="shared" si="6"/>
        <v>3.1721518987341772</v>
      </c>
      <c r="O30" s="60">
        <f t="shared" si="26"/>
        <v>100</v>
      </c>
      <c r="P30" s="60">
        <f t="shared" si="7"/>
        <v>3272</v>
      </c>
      <c r="Q30" s="66">
        <f t="shared" si="36"/>
        <v>3190</v>
      </c>
      <c r="R30" s="84" t="str">
        <f t="shared" si="40"/>
        <v>1300</v>
      </c>
      <c r="S30" s="85">
        <f t="shared" si="40"/>
        <v>2435</v>
      </c>
      <c r="T30" s="66">
        <f t="shared" si="10"/>
        <v>1890</v>
      </c>
      <c r="U30" s="33" t="str">
        <f t="shared" si="11"/>
        <v>-50</v>
      </c>
      <c r="V30" s="31">
        <f t="shared" si="12"/>
        <v>424</v>
      </c>
      <c r="W30" s="60">
        <f t="shared" si="13"/>
        <v>3.30188679245283</v>
      </c>
      <c r="X30" s="61">
        <f t="shared" si="2"/>
        <v>3.181132075471698</v>
      </c>
      <c r="Y30" s="61">
        <f t="shared" si="14"/>
        <v>0.18113207547169807</v>
      </c>
      <c r="Z30" s="61">
        <f t="shared" si="15"/>
        <v>3.2</v>
      </c>
      <c r="AA30" s="59">
        <v>3172</v>
      </c>
      <c r="AB30" s="63">
        <f t="shared" si="37"/>
        <v>2435</v>
      </c>
      <c r="AC30" s="60">
        <f t="shared" si="16"/>
        <v>385.12110726643596</v>
      </c>
      <c r="AD30" s="63">
        <f t="shared" si="28"/>
        <v>20</v>
      </c>
      <c r="AE30" s="59">
        <f t="shared" si="29"/>
        <v>3.6352201257861636</v>
      </c>
      <c r="AF30" s="61">
        <f t="shared" si="17"/>
        <v>3.3811320754716983</v>
      </c>
      <c r="AG30" s="60">
        <f t="shared" si="30"/>
        <v>2435</v>
      </c>
      <c r="AH30" s="60">
        <f t="shared" si="18"/>
        <v>5607</v>
      </c>
      <c r="AI30" s="66">
        <f t="shared" si="38"/>
        <v>-737</v>
      </c>
      <c r="AJ30" s="84" t="str">
        <f t="shared" si="20"/>
        <v>1300</v>
      </c>
      <c r="AK30" s="85">
        <f t="shared" si="21"/>
        <v>2435</v>
      </c>
      <c r="AL30" s="66">
        <f t="shared" si="22"/>
        <v>-2037</v>
      </c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38" ht="12.75">
      <c r="A31" s="18"/>
      <c r="B31" s="25"/>
      <c r="C31" s="63">
        <f t="shared" si="39"/>
        <v>1450</v>
      </c>
      <c r="D31" s="59">
        <v>474</v>
      </c>
      <c r="E31" s="60">
        <f t="shared" si="0"/>
        <v>3.059071729957806</v>
      </c>
      <c r="F31" s="61">
        <f t="shared" si="1"/>
        <v>3.0354430379746837</v>
      </c>
      <c r="G31" s="61">
        <f t="shared" si="3"/>
        <v>0.03544303797468373</v>
      </c>
      <c r="H31" s="61">
        <f t="shared" si="4"/>
        <v>3.0500000000000003</v>
      </c>
      <c r="I31" s="59">
        <v>3247</v>
      </c>
      <c r="J31" s="63">
        <f t="shared" si="35"/>
        <v>6362</v>
      </c>
      <c r="K31" s="60">
        <f t="shared" si="5"/>
        <v>427.4253731343283</v>
      </c>
      <c r="L31" s="63">
        <f t="shared" si="24"/>
        <v>20</v>
      </c>
      <c r="M31" s="59">
        <f t="shared" si="25"/>
        <v>3.3924050632911396</v>
      </c>
      <c r="N31" s="61">
        <f t="shared" si="6"/>
        <v>3.235443037974684</v>
      </c>
      <c r="O31" s="60">
        <f t="shared" si="26"/>
        <v>100</v>
      </c>
      <c r="P31" s="60">
        <f t="shared" si="7"/>
        <v>3347</v>
      </c>
      <c r="Q31" s="66">
        <f t="shared" si="36"/>
        <v>3115</v>
      </c>
      <c r="R31" s="84" t="str">
        <f t="shared" si="40"/>
        <v>1300</v>
      </c>
      <c r="S31" s="85">
        <f t="shared" si="40"/>
        <v>2435</v>
      </c>
      <c r="T31" s="66">
        <f t="shared" si="10"/>
        <v>1815</v>
      </c>
      <c r="U31" s="33" t="str">
        <f t="shared" si="11"/>
        <v>-50</v>
      </c>
      <c r="V31" s="31">
        <f t="shared" si="12"/>
        <v>424</v>
      </c>
      <c r="W31" s="60">
        <f t="shared" si="13"/>
        <v>3.419811320754717</v>
      </c>
      <c r="X31" s="61">
        <f t="shared" si="2"/>
        <v>3.2518867924528303</v>
      </c>
      <c r="Y31" s="61">
        <f t="shared" si="14"/>
        <v>0.2518867924528303</v>
      </c>
      <c r="Z31" s="61">
        <f t="shared" si="15"/>
        <v>3.3000000000000003</v>
      </c>
      <c r="AA31" s="59">
        <v>3247</v>
      </c>
      <c r="AB31" s="63">
        <f t="shared" si="37"/>
        <v>2435</v>
      </c>
      <c r="AC31" s="60">
        <f t="shared" si="16"/>
        <v>386.342689568496</v>
      </c>
      <c r="AD31" s="63">
        <f t="shared" si="28"/>
        <v>20</v>
      </c>
      <c r="AE31" s="59">
        <f t="shared" si="29"/>
        <v>3.7531446540880506</v>
      </c>
      <c r="AF31" s="61">
        <f t="shared" si="17"/>
        <v>3.4518867924528305</v>
      </c>
      <c r="AG31" s="60">
        <f t="shared" si="30"/>
        <v>2435</v>
      </c>
      <c r="AH31" s="60">
        <f t="shared" si="18"/>
        <v>5682</v>
      </c>
      <c r="AI31" s="66">
        <f t="shared" si="38"/>
        <v>-812</v>
      </c>
      <c r="AJ31" s="84" t="str">
        <f t="shared" si="20"/>
        <v>1300</v>
      </c>
      <c r="AK31" s="85">
        <f t="shared" si="21"/>
        <v>2435</v>
      </c>
      <c r="AL31" s="66">
        <f t="shared" si="22"/>
        <v>-2112</v>
      </c>
    </row>
    <row r="32" spans="1:38" s="30" customFormat="1" ht="12.75">
      <c r="A32" s="18"/>
      <c r="B32" s="25"/>
      <c r="C32" s="63">
        <f t="shared" si="39"/>
        <v>1500</v>
      </c>
      <c r="D32" s="59">
        <v>474</v>
      </c>
      <c r="E32" s="60">
        <f t="shared" si="0"/>
        <v>3.1645569620253164</v>
      </c>
      <c r="F32" s="61">
        <f t="shared" si="1"/>
        <v>3.09873417721519</v>
      </c>
      <c r="G32" s="61">
        <f t="shared" si="3"/>
        <v>0.09873417721518996</v>
      </c>
      <c r="H32" s="61">
        <f t="shared" si="4"/>
        <v>3.1</v>
      </c>
      <c r="I32" s="59">
        <v>3322</v>
      </c>
      <c r="J32" s="63">
        <f t="shared" si="35"/>
        <v>6362</v>
      </c>
      <c r="K32" s="60">
        <f t="shared" si="5"/>
        <v>428.82991556091673</v>
      </c>
      <c r="L32" s="63">
        <f t="shared" si="24"/>
        <v>20</v>
      </c>
      <c r="M32" s="59">
        <f t="shared" si="25"/>
        <v>3.49789029535865</v>
      </c>
      <c r="N32" s="61">
        <f t="shared" si="6"/>
        <v>3.29873417721519</v>
      </c>
      <c r="O32" s="60">
        <f t="shared" si="26"/>
        <v>100</v>
      </c>
      <c r="P32" s="60">
        <f t="shared" si="7"/>
        <v>3422</v>
      </c>
      <c r="Q32" s="66">
        <f t="shared" si="36"/>
        <v>3040</v>
      </c>
      <c r="R32" s="84" t="str">
        <f t="shared" si="40"/>
        <v>1300</v>
      </c>
      <c r="S32" s="85">
        <f t="shared" si="40"/>
        <v>2435</v>
      </c>
      <c r="T32" s="66">
        <f t="shared" si="10"/>
        <v>1740</v>
      </c>
      <c r="U32" s="33" t="str">
        <f t="shared" si="11"/>
        <v>-50</v>
      </c>
      <c r="V32" s="31">
        <f t="shared" si="12"/>
        <v>424</v>
      </c>
      <c r="W32" s="60">
        <f t="shared" si="13"/>
        <v>3.5377358490566038</v>
      </c>
      <c r="X32" s="61">
        <f t="shared" si="2"/>
        <v>3.322641509433962</v>
      </c>
      <c r="Y32" s="61">
        <f t="shared" si="14"/>
        <v>0.3226415094339621</v>
      </c>
      <c r="Z32" s="61">
        <f t="shared" si="15"/>
        <v>3.35</v>
      </c>
      <c r="AA32" s="59">
        <v>3322</v>
      </c>
      <c r="AB32" s="63">
        <f t="shared" si="37"/>
        <v>2435</v>
      </c>
      <c r="AC32" s="60">
        <f t="shared" si="16"/>
        <v>387.4898456539399</v>
      </c>
      <c r="AD32" s="63">
        <f t="shared" si="28"/>
        <v>20</v>
      </c>
      <c r="AE32" s="59">
        <f t="shared" si="29"/>
        <v>3.8710691823899372</v>
      </c>
      <c r="AF32" s="61">
        <f t="shared" si="17"/>
        <v>3.5226415094339623</v>
      </c>
      <c r="AG32" s="60">
        <f t="shared" si="30"/>
        <v>2435</v>
      </c>
      <c r="AH32" s="60">
        <f t="shared" si="18"/>
        <v>5757</v>
      </c>
      <c r="AI32" s="66">
        <f t="shared" si="38"/>
        <v>-887</v>
      </c>
      <c r="AJ32" s="84" t="str">
        <f t="shared" si="20"/>
        <v>1300</v>
      </c>
      <c r="AK32" s="85">
        <f t="shared" si="21"/>
        <v>2435</v>
      </c>
      <c r="AL32" s="66">
        <f t="shared" si="22"/>
        <v>-2187</v>
      </c>
    </row>
    <row r="33" spans="1:38" s="30" customFormat="1" ht="12.75">
      <c r="A33" s="27"/>
      <c r="B33" s="25"/>
      <c r="C33" s="63">
        <f t="shared" si="39"/>
        <v>1550</v>
      </c>
      <c r="D33" s="59">
        <v>474</v>
      </c>
      <c r="E33" s="60">
        <f t="shared" si="0"/>
        <v>3.270042194092827</v>
      </c>
      <c r="F33" s="61">
        <f t="shared" si="1"/>
        <v>3.162025316455696</v>
      </c>
      <c r="G33" s="61">
        <f t="shared" si="3"/>
        <v>0.16202531645569618</v>
      </c>
      <c r="H33" s="61">
        <f t="shared" si="4"/>
        <v>3.2</v>
      </c>
      <c r="I33" s="59">
        <v>3472</v>
      </c>
      <c r="J33" s="63">
        <f t="shared" si="35"/>
        <v>6362</v>
      </c>
      <c r="K33" s="60">
        <f t="shared" si="5"/>
        <v>430.152224824356</v>
      </c>
      <c r="L33" s="63">
        <f t="shared" si="24"/>
        <v>20</v>
      </c>
      <c r="M33" s="59">
        <f t="shared" si="25"/>
        <v>3.6033755274261603</v>
      </c>
      <c r="N33" s="61">
        <f t="shared" si="6"/>
        <v>3.3620253164556964</v>
      </c>
      <c r="O33" s="60">
        <f t="shared" si="26"/>
        <v>100</v>
      </c>
      <c r="P33" s="60">
        <f t="shared" si="7"/>
        <v>3572</v>
      </c>
      <c r="Q33" s="66">
        <f t="shared" si="36"/>
        <v>2890</v>
      </c>
      <c r="R33" s="84" t="str">
        <f t="shared" si="40"/>
        <v>1300</v>
      </c>
      <c r="S33" s="85">
        <f t="shared" si="40"/>
        <v>2435</v>
      </c>
      <c r="T33" s="66">
        <f t="shared" si="10"/>
        <v>1590</v>
      </c>
      <c r="U33" s="33" t="str">
        <f t="shared" si="11"/>
        <v>-50</v>
      </c>
      <c r="V33" s="31">
        <f t="shared" si="12"/>
        <v>424</v>
      </c>
      <c r="W33" s="60">
        <f t="shared" si="13"/>
        <v>3.6556603773584904</v>
      </c>
      <c r="X33" s="61">
        <f t="shared" si="2"/>
        <v>3.3933962264150943</v>
      </c>
      <c r="Y33" s="61">
        <f t="shared" si="14"/>
        <v>0.3933962264150943</v>
      </c>
      <c r="Z33" s="61">
        <f t="shared" si="15"/>
        <v>3.4000000000000004</v>
      </c>
      <c r="AA33" s="59">
        <v>3472</v>
      </c>
      <c r="AB33" s="63">
        <f t="shared" si="37"/>
        <v>2435</v>
      </c>
      <c r="AC33" s="60">
        <f t="shared" si="16"/>
        <v>388.56917619235315</v>
      </c>
      <c r="AD33" s="63">
        <f t="shared" si="28"/>
        <v>20</v>
      </c>
      <c r="AE33" s="59">
        <f t="shared" si="29"/>
        <v>3.988993710691824</v>
      </c>
      <c r="AF33" s="61">
        <f t="shared" si="17"/>
        <v>3.593396226415094</v>
      </c>
      <c r="AG33" s="60">
        <f t="shared" si="30"/>
        <v>2435</v>
      </c>
      <c r="AH33" s="60">
        <f t="shared" si="18"/>
        <v>5907</v>
      </c>
      <c r="AI33" s="66">
        <f t="shared" si="38"/>
        <v>-1037</v>
      </c>
      <c r="AJ33" s="84" t="str">
        <f t="shared" si="20"/>
        <v>1300</v>
      </c>
      <c r="AK33" s="85">
        <f t="shared" si="21"/>
        <v>2435</v>
      </c>
      <c r="AL33" s="66">
        <f t="shared" si="22"/>
        <v>-2337</v>
      </c>
    </row>
    <row r="34" spans="1:38" s="30" customFormat="1" ht="12.75">
      <c r="A34" s="27"/>
      <c r="B34" s="25"/>
      <c r="C34" s="63">
        <f t="shared" si="39"/>
        <v>1600</v>
      </c>
      <c r="D34" s="59">
        <v>474</v>
      </c>
      <c r="E34" s="60">
        <f t="shared" si="0"/>
        <v>3.3755274261603376</v>
      </c>
      <c r="F34" s="61">
        <f t="shared" si="1"/>
        <v>3.2253164556962024</v>
      </c>
      <c r="G34" s="61">
        <f t="shared" si="3"/>
        <v>0.2253164556962024</v>
      </c>
      <c r="H34" s="61">
        <f t="shared" si="4"/>
        <v>3.25</v>
      </c>
      <c r="I34" s="59">
        <v>3547</v>
      </c>
      <c r="J34" s="63">
        <f t="shared" si="35"/>
        <v>6362</v>
      </c>
      <c r="K34" s="60">
        <f t="shared" si="5"/>
        <v>431.3993174061433</v>
      </c>
      <c r="L34" s="63">
        <f t="shared" si="24"/>
        <v>20</v>
      </c>
      <c r="M34" s="59">
        <f t="shared" si="25"/>
        <v>3.708860759493671</v>
      </c>
      <c r="N34" s="61">
        <f t="shared" si="6"/>
        <v>3.4253164556962026</v>
      </c>
      <c r="O34" s="60">
        <f t="shared" si="26"/>
        <v>100</v>
      </c>
      <c r="P34" s="60">
        <f t="shared" si="7"/>
        <v>3647</v>
      </c>
      <c r="Q34" s="66">
        <f t="shared" si="36"/>
        <v>2815</v>
      </c>
      <c r="R34" s="84" t="str">
        <f t="shared" si="40"/>
        <v>1300</v>
      </c>
      <c r="S34" s="85">
        <f t="shared" si="40"/>
        <v>2435</v>
      </c>
      <c r="T34" s="66">
        <f t="shared" si="10"/>
        <v>1515</v>
      </c>
      <c r="U34" s="33" t="str">
        <f t="shared" si="11"/>
        <v>-50</v>
      </c>
      <c r="V34" s="31">
        <f t="shared" si="12"/>
        <v>424</v>
      </c>
      <c r="W34" s="60">
        <f t="shared" si="13"/>
        <v>3.7735849056603774</v>
      </c>
      <c r="X34" s="61">
        <f t="shared" si="2"/>
        <v>3.4641509433962265</v>
      </c>
      <c r="Y34" s="61">
        <f t="shared" si="14"/>
        <v>0.46415094339622653</v>
      </c>
      <c r="Z34" s="61">
        <f t="shared" si="15"/>
        <v>3.5</v>
      </c>
      <c r="AA34" s="59">
        <v>3547</v>
      </c>
      <c r="AB34" s="63">
        <f t="shared" si="37"/>
        <v>2435</v>
      </c>
      <c r="AC34" s="60">
        <f t="shared" si="16"/>
        <v>389.5865237366003</v>
      </c>
      <c r="AD34" s="63">
        <f t="shared" si="28"/>
        <v>20</v>
      </c>
      <c r="AE34" s="59">
        <f t="shared" si="29"/>
        <v>4.1069182389937104</v>
      </c>
      <c r="AF34" s="61">
        <f t="shared" si="17"/>
        <v>4.064150943396227</v>
      </c>
      <c r="AG34" s="60">
        <f t="shared" si="30"/>
        <v>2435</v>
      </c>
      <c r="AH34" s="60">
        <f t="shared" si="18"/>
        <v>5982</v>
      </c>
      <c r="AI34" s="66">
        <f t="shared" si="38"/>
        <v>-1112</v>
      </c>
      <c r="AJ34" s="84" t="str">
        <f t="shared" si="20"/>
        <v>1300</v>
      </c>
      <c r="AK34" s="85">
        <f t="shared" si="21"/>
        <v>2435</v>
      </c>
      <c r="AL34" s="66">
        <f t="shared" si="22"/>
        <v>-2412</v>
      </c>
    </row>
    <row r="35" spans="1:38" s="30" customFormat="1" ht="12.75">
      <c r="A35" s="27"/>
      <c r="B35" s="27"/>
      <c r="C35" s="63">
        <f t="shared" si="39"/>
        <v>1650</v>
      </c>
      <c r="D35" s="59">
        <v>474</v>
      </c>
      <c r="E35" s="60">
        <f t="shared" si="0"/>
        <v>3.481012658227848</v>
      </c>
      <c r="F35" s="61">
        <f t="shared" si="1"/>
        <v>3.2886075949367086</v>
      </c>
      <c r="G35" s="61">
        <f t="shared" si="3"/>
        <v>0.2886075949367086</v>
      </c>
      <c r="H35" s="61">
        <f t="shared" si="4"/>
        <v>3.3000000000000003</v>
      </c>
      <c r="I35" s="59">
        <v>3622</v>
      </c>
      <c r="J35" s="63">
        <f t="shared" si="35"/>
        <v>6362</v>
      </c>
      <c r="K35" s="60">
        <f t="shared" si="5"/>
        <v>432.5774336283186</v>
      </c>
      <c r="L35" s="63">
        <f t="shared" si="24"/>
        <v>20</v>
      </c>
      <c r="M35" s="59">
        <f t="shared" si="25"/>
        <v>3.8143459915611815</v>
      </c>
      <c r="N35" s="61">
        <f t="shared" si="6"/>
        <v>3.488607594936709</v>
      </c>
      <c r="O35" s="60">
        <f t="shared" si="26"/>
        <v>100</v>
      </c>
      <c r="P35" s="60">
        <f t="shared" si="7"/>
        <v>3722</v>
      </c>
      <c r="Q35" s="66">
        <f t="shared" si="36"/>
        <v>2740</v>
      </c>
      <c r="R35" s="84" t="str">
        <f t="shared" si="40"/>
        <v>1300</v>
      </c>
      <c r="S35" s="85">
        <f t="shared" si="40"/>
        <v>2435</v>
      </c>
      <c r="T35" s="66">
        <f t="shared" si="10"/>
        <v>1440</v>
      </c>
      <c r="U35" s="33" t="str">
        <f t="shared" si="11"/>
        <v>-50</v>
      </c>
      <c r="V35" s="31">
        <f t="shared" si="12"/>
        <v>424</v>
      </c>
      <c r="W35" s="60">
        <f t="shared" si="13"/>
        <v>3.891509433962264</v>
      </c>
      <c r="X35" s="61">
        <f t="shared" si="2"/>
        <v>3.5349056603773583</v>
      </c>
      <c r="Y35" s="61">
        <f t="shared" si="14"/>
        <v>0.5349056603773583</v>
      </c>
      <c r="Z35" s="61">
        <f t="shared" si="15"/>
        <v>3.5500000000000003</v>
      </c>
      <c r="AA35" s="59">
        <v>3622</v>
      </c>
      <c r="AB35" s="63">
        <f t="shared" si="37"/>
        <v>2435</v>
      </c>
      <c r="AC35" s="60">
        <f t="shared" si="16"/>
        <v>390.54707852623744</v>
      </c>
      <c r="AD35" s="63">
        <f t="shared" si="28"/>
        <v>20</v>
      </c>
      <c r="AE35" s="59">
        <f t="shared" si="29"/>
        <v>4.2248427672955975</v>
      </c>
      <c r="AF35" s="61">
        <f t="shared" si="17"/>
        <v>4.134905660377359</v>
      </c>
      <c r="AG35" s="60">
        <f t="shared" si="30"/>
        <v>2435</v>
      </c>
      <c r="AH35" s="60">
        <f t="shared" si="18"/>
        <v>6057</v>
      </c>
      <c r="AI35" s="66">
        <f t="shared" si="38"/>
        <v>-1187</v>
      </c>
      <c r="AJ35" s="84" t="str">
        <f t="shared" si="20"/>
        <v>1300</v>
      </c>
      <c r="AK35" s="85">
        <f t="shared" si="21"/>
        <v>2435</v>
      </c>
      <c r="AL35" s="66">
        <f t="shared" si="22"/>
        <v>-2487</v>
      </c>
    </row>
    <row r="36" spans="1:36" s="30" customFormat="1" ht="12.75">
      <c r="A36" s="27"/>
      <c r="B36" s="27"/>
      <c r="C36" s="27">
        <f t="shared" si="39"/>
        <v>1700</v>
      </c>
      <c r="D36" s="25"/>
      <c r="E36" s="31"/>
      <c r="F36" s="32"/>
      <c r="G36" s="32"/>
      <c r="H36" s="32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86"/>
      <c r="T36" s="38"/>
      <c r="U36" s="38"/>
      <c r="V36" s="25"/>
      <c r="W36" s="31"/>
      <c r="X36" s="32"/>
      <c r="Y36" s="25"/>
      <c r="Z36" s="27"/>
      <c r="AA36" s="27"/>
      <c r="AB36" s="25"/>
      <c r="AC36" s="33"/>
      <c r="AD36" s="34"/>
      <c r="AG36" s="28"/>
      <c r="AH36" s="27"/>
      <c r="AI36" s="29"/>
      <c r="AJ36" s="29"/>
    </row>
    <row r="37" spans="1:36" ht="12.75">
      <c r="A37" s="27"/>
      <c r="B37" s="27"/>
      <c r="C37" s="27">
        <f t="shared" si="39"/>
        <v>1750</v>
      </c>
      <c r="D37" s="25"/>
      <c r="E37" s="25"/>
      <c r="F37" s="37"/>
      <c r="G37" s="37"/>
      <c r="H37" s="37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86"/>
      <c r="T37" s="38"/>
      <c r="U37" s="38"/>
      <c r="V37" s="38"/>
      <c r="W37" s="31"/>
      <c r="X37" s="32"/>
      <c r="Y37" s="27"/>
      <c r="Z37" s="27"/>
      <c r="AA37" s="27"/>
      <c r="AB37" s="25"/>
      <c r="AC37" s="33"/>
      <c r="AD37" s="34"/>
      <c r="AE37" s="30"/>
      <c r="AF37" s="30"/>
      <c r="AG37" s="80"/>
      <c r="AH37" s="5"/>
      <c r="AI37" s="81"/>
      <c r="AJ37" s="81"/>
    </row>
    <row r="38" spans="1:36" s="30" customFormat="1" ht="12.75">
      <c r="A38" s="18"/>
      <c r="B38" s="18"/>
      <c r="C38" s="18">
        <f t="shared" si="39"/>
        <v>1800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71"/>
      <c r="T38" s="18"/>
      <c r="U38" s="18"/>
      <c r="V38" s="25"/>
      <c r="W38" s="31"/>
      <c r="X38" s="32"/>
      <c r="Y38" s="25"/>
      <c r="Z38" s="27"/>
      <c r="AA38" s="27"/>
      <c r="AB38" s="25"/>
      <c r="AC38" s="33"/>
      <c r="AD38" s="34"/>
      <c r="AG38" s="28"/>
      <c r="AH38" s="27"/>
      <c r="AI38" s="29"/>
      <c r="AJ38" s="29"/>
    </row>
    <row r="39" spans="1:36" s="30" customFormat="1" ht="12.75">
      <c r="A39" s="27"/>
      <c r="B39" s="27"/>
      <c r="C39" s="27">
        <f t="shared" si="39"/>
        <v>1850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87"/>
      <c r="T39" s="27"/>
      <c r="U39" s="27"/>
      <c r="V39" s="27"/>
      <c r="W39" s="31"/>
      <c r="X39" s="32"/>
      <c r="Y39" s="27"/>
      <c r="Z39" s="27"/>
      <c r="AA39" s="27"/>
      <c r="AB39" s="25"/>
      <c r="AC39" s="33"/>
      <c r="AD39" s="34"/>
      <c r="AG39" s="28"/>
      <c r="AH39" s="27"/>
      <c r="AI39" s="29"/>
      <c r="AJ39" s="29"/>
    </row>
    <row r="40" spans="1:36" s="30" customFormat="1" ht="12.75">
      <c r="A40" s="27"/>
      <c r="B40" s="27"/>
      <c r="C40" s="27">
        <f t="shared" si="39"/>
        <v>1900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87"/>
      <c r="T40" s="27"/>
      <c r="U40" s="27"/>
      <c r="V40" s="25"/>
      <c r="W40" s="31"/>
      <c r="X40" s="32"/>
      <c r="Y40" s="25"/>
      <c r="Z40" s="27"/>
      <c r="AA40" s="27"/>
      <c r="AB40" s="25"/>
      <c r="AC40" s="33"/>
      <c r="AD40" s="34"/>
      <c r="AG40" s="28"/>
      <c r="AH40" s="27"/>
      <c r="AI40" s="29"/>
      <c r="AJ40" s="29"/>
    </row>
    <row r="41" spans="1:36" s="30" customFormat="1" ht="12.75">
      <c r="A41" s="27"/>
      <c r="B41" s="27"/>
      <c r="C41" s="27">
        <f t="shared" si="39"/>
        <v>1950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87"/>
      <c r="T41" s="27"/>
      <c r="U41" s="27"/>
      <c r="V41" s="27"/>
      <c r="W41" s="31"/>
      <c r="X41" s="32"/>
      <c r="Y41" s="27"/>
      <c r="Z41" s="27"/>
      <c r="AA41" s="27"/>
      <c r="AB41" s="25"/>
      <c r="AC41" s="33"/>
      <c r="AD41" s="34"/>
      <c r="AG41" s="28"/>
      <c r="AH41" s="27"/>
      <c r="AI41" s="29"/>
      <c r="AJ41" s="29"/>
    </row>
    <row r="42" spans="1:36" s="30" customFormat="1" ht="12.75">
      <c r="A42" s="27"/>
      <c r="B42" s="27"/>
      <c r="C42" s="27">
        <f t="shared" si="39"/>
        <v>2000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87"/>
      <c r="T42" s="27"/>
      <c r="U42" s="27"/>
      <c r="V42" s="25"/>
      <c r="W42" s="31"/>
      <c r="X42" s="32"/>
      <c r="Y42" s="25"/>
      <c r="Z42" s="27"/>
      <c r="AA42" s="5"/>
      <c r="AB42" s="26"/>
      <c r="AC42" s="33"/>
      <c r="AD42" s="34"/>
      <c r="AG42" s="28"/>
      <c r="AH42" s="27"/>
      <c r="AI42" s="29"/>
      <c r="AJ42" s="29"/>
    </row>
    <row r="43" spans="1:36" ht="12.75">
      <c r="A43" s="27"/>
      <c r="B43" s="27"/>
      <c r="C43" s="27">
        <f t="shared" si="39"/>
        <v>2050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87"/>
      <c r="T43" s="27"/>
      <c r="U43" s="27"/>
      <c r="V43" s="27"/>
      <c r="W43" s="31"/>
      <c r="X43" s="32"/>
      <c r="Y43" s="27"/>
      <c r="Z43" s="27"/>
      <c r="AA43" s="27"/>
      <c r="AB43" s="25"/>
      <c r="AC43" s="33"/>
      <c r="AD43" s="34"/>
      <c r="AE43" s="30"/>
      <c r="AF43" s="30"/>
      <c r="AG43" s="80"/>
      <c r="AH43" s="5"/>
      <c r="AI43" s="81"/>
      <c r="AJ43" s="81"/>
    </row>
    <row r="44" spans="1:36" s="30" customFormat="1" ht="12.75">
      <c r="A44" s="18"/>
      <c r="B44" s="18"/>
      <c r="C44" s="18">
        <f t="shared" si="39"/>
        <v>2100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71"/>
      <c r="T44" s="18"/>
      <c r="U44" s="18"/>
      <c r="V44" s="25"/>
      <c r="W44" s="31"/>
      <c r="X44" s="32"/>
      <c r="Y44" s="25"/>
      <c r="Z44" s="27"/>
      <c r="AA44" s="27"/>
      <c r="AB44" s="25"/>
      <c r="AC44" s="33"/>
      <c r="AD44" s="34"/>
      <c r="AG44" s="28"/>
      <c r="AH44" s="27"/>
      <c r="AI44" s="29"/>
      <c r="AJ44" s="29"/>
    </row>
    <row r="45" spans="1:36" s="30" customFormat="1" ht="12.75">
      <c r="A45" s="27"/>
      <c r="B45" s="27"/>
      <c r="C45" s="27">
        <f t="shared" si="39"/>
        <v>2150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87"/>
      <c r="T45" s="27"/>
      <c r="U45" s="27"/>
      <c r="V45" s="27"/>
      <c r="W45" s="31"/>
      <c r="X45" s="32"/>
      <c r="Y45" s="27"/>
      <c r="Z45" s="27"/>
      <c r="AA45" s="27"/>
      <c r="AB45" s="25"/>
      <c r="AC45" s="33"/>
      <c r="AD45" s="34"/>
      <c r="AG45" s="28"/>
      <c r="AH45" s="27"/>
      <c r="AI45" s="29"/>
      <c r="AJ45" s="29"/>
    </row>
    <row r="46" spans="1:36" s="30" customFormat="1" ht="12.75">
      <c r="A46" s="27"/>
      <c r="B46" s="27"/>
      <c r="C46" s="27">
        <f t="shared" si="39"/>
        <v>2200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87"/>
      <c r="T46" s="27"/>
      <c r="U46" s="27"/>
      <c r="V46" s="25"/>
      <c r="W46" s="31"/>
      <c r="X46" s="32"/>
      <c r="Y46" s="25"/>
      <c r="Z46" s="27"/>
      <c r="AA46" s="27"/>
      <c r="AB46" s="25"/>
      <c r="AC46" s="33"/>
      <c r="AD46" s="34"/>
      <c r="AG46" s="28"/>
      <c r="AH46" s="27"/>
      <c r="AI46" s="29"/>
      <c r="AJ46" s="29"/>
    </row>
    <row r="47" spans="1:36" s="30" customFormat="1" ht="12.75">
      <c r="A47" s="27"/>
      <c r="B47" s="27"/>
      <c r="C47" s="27">
        <f t="shared" si="39"/>
        <v>2250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87"/>
      <c r="T47" s="27"/>
      <c r="U47" s="27"/>
      <c r="V47" s="27"/>
      <c r="W47" s="31"/>
      <c r="X47" s="32"/>
      <c r="Y47" s="27"/>
      <c r="Z47" s="27"/>
      <c r="AA47" s="27"/>
      <c r="AB47" s="25"/>
      <c r="AC47" s="33"/>
      <c r="AD47" s="34"/>
      <c r="AG47" s="28"/>
      <c r="AH47" s="27"/>
      <c r="AI47" s="29"/>
      <c r="AJ47" s="29"/>
    </row>
    <row r="48" spans="1:36" s="30" customFormat="1" ht="12.75">
      <c r="A48" s="27"/>
      <c r="B48" s="27"/>
      <c r="C48" s="27">
        <f t="shared" si="39"/>
        <v>2300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87"/>
      <c r="T48" s="27"/>
      <c r="U48" s="27"/>
      <c r="V48" s="25"/>
      <c r="W48" s="31"/>
      <c r="X48" s="32"/>
      <c r="Y48" s="25"/>
      <c r="Z48" s="27"/>
      <c r="AA48" s="27"/>
      <c r="AB48" s="25"/>
      <c r="AC48" s="33"/>
      <c r="AD48" s="34"/>
      <c r="AG48" s="28"/>
      <c r="AH48" s="27"/>
      <c r="AI48" s="29"/>
      <c r="AJ48" s="29"/>
    </row>
    <row r="49" spans="1:36" ht="12.75">
      <c r="A49" s="27"/>
      <c r="B49" s="27"/>
      <c r="C49" s="27">
        <f t="shared" si="39"/>
        <v>2350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87"/>
      <c r="T49" s="27"/>
      <c r="U49" s="27"/>
      <c r="V49" s="27"/>
      <c r="W49" s="31"/>
      <c r="X49" s="32"/>
      <c r="Y49" s="27"/>
      <c r="Z49" s="27"/>
      <c r="AA49" s="27"/>
      <c r="AB49" s="25"/>
      <c r="AC49" s="33"/>
      <c r="AD49" s="34"/>
      <c r="AE49" s="30"/>
      <c r="AF49" s="30"/>
      <c r="AG49" s="80"/>
      <c r="AH49" s="5"/>
      <c r="AI49" s="81"/>
      <c r="AJ49" s="81"/>
    </row>
    <row r="50" spans="1:36" s="30" customFormat="1" ht="12.75">
      <c r="A50" s="18"/>
      <c r="B50" s="18"/>
      <c r="C50" s="18">
        <f t="shared" si="39"/>
        <v>2400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71"/>
      <c r="T50" s="18"/>
      <c r="U50" s="18"/>
      <c r="V50" s="25"/>
      <c r="W50" s="31"/>
      <c r="X50" s="32"/>
      <c r="Y50" s="25"/>
      <c r="Z50" s="27"/>
      <c r="AA50" s="27"/>
      <c r="AB50" s="25"/>
      <c r="AC50" s="33"/>
      <c r="AD50" s="34"/>
      <c r="AG50" s="28"/>
      <c r="AH50" s="27"/>
      <c r="AI50" s="29"/>
      <c r="AJ50" s="29"/>
    </row>
    <row r="51" spans="1:36" s="30" customFormat="1" ht="12.75">
      <c r="A51" s="27"/>
      <c r="B51" s="27"/>
      <c r="C51" s="27">
        <f t="shared" si="39"/>
        <v>2450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87"/>
      <c r="T51" s="27"/>
      <c r="U51" s="27"/>
      <c r="V51" s="27"/>
      <c r="W51" s="31"/>
      <c r="X51" s="32"/>
      <c r="Y51" s="27"/>
      <c r="Z51" s="27"/>
      <c r="AA51" s="27"/>
      <c r="AB51" s="25"/>
      <c r="AC51" s="33"/>
      <c r="AD51" s="34"/>
      <c r="AG51" s="28"/>
      <c r="AH51" s="27"/>
      <c r="AI51" s="29"/>
      <c r="AJ51" s="29"/>
    </row>
    <row r="52" spans="1:36" s="30" customFormat="1" ht="12.75">
      <c r="A52" s="27"/>
      <c r="B52" s="27"/>
      <c r="C52" s="27">
        <f t="shared" si="39"/>
        <v>2500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87"/>
      <c r="T52" s="27"/>
      <c r="U52" s="27"/>
      <c r="V52" s="25"/>
      <c r="W52" s="31"/>
      <c r="X52" s="32"/>
      <c r="Y52" s="25"/>
      <c r="Z52" s="27"/>
      <c r="AA52" s="5"/>
      <c r="AB52" s="26"/>
      <c r="AC52" s="33"/>
      <c r="AD52" s="34"/>
      <c r="AG52" s="28"/>
      <c r="AH52" s="27"/>
      <c r="AI52" s="29"/>
      <c r="AJ52" s="29"/>
    </row>
    <row r="53" spans="33:36" s="30" customFormat="1" ht="12.75">
      <c r="AG53" s="28"/>
      <c r="AH53" s="27"/>
      <c r="AI53" s="29"/>
      <c r="AJ53" s="29"/>
    </row>
    <row r="54" spans="33:36" s="30" customFormat="1" ht="12.75">
      <c r="AG54" s="28"/>
      <c r="AH54" s="27"/>
      <c r="AI54" s="29"/>
      <c r="AJ54" s="29"/>
    </row>
    <row r="55" spans="1:36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80"/>
      <c r="AH55" s="5"/>
      <c r="AI55" s="81"/>
      <c r="AJ55" s="81"/>
    </row>
    <row r="56" spans="33:36" ht="12.75">
      <c r="AG56" s="23"/>
      <c r="AH56" s="18"/>
      <c r="AI56" s="24"/>
      <c r="AJ56" s="24"/>
    </row>
    <row r="57" spans="33:36" ht="12.75">
      <c r="AG57" s="23"/>
      <c r="AH57" s="18"/>
      <c r="AI57" s="24"/>
      <c r="AJ57" s="24"/>
    </row>
    <row r="58" spans="33:36" ht="12.75">
      <c r="AG58" s="23"/>
      <c r="AH58" s="18"/>
      <c r="AI58" s="24"/>
      <c r="AJ58" s="24"/>
    </row>
    <row r="59" spans="33:36" ht="12.75">
      <c r="AG59" s="23"/>
      <c r="AH59" s="18"/>
      <c r="AI59" s="24"/>
      <c r="AJ59" s="24"/>
    </row>
    <row r="60" spans="33:36" ht="12.75">
      <c r="AG60" s="23"/>
      <c r="AH60" s="18"/>
      <c r="AI60" s="24"/>
      <c r="AJ60" s="2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Червоткин</dc:creator>
  <cp:keywords/>
  <dc:description/>
  <cp:lastModifiedBy>s.chervotkin</cp:lastModifiedBy>
  <cp:lastPrinted>2002-11-22T13:59:54Z</cp:lastPrinted>
  <dcterms:created xsi:type="dcterms:W3CDTF">1996-10-08T23:32:33Z</dcterms:created>
  <dcterms:modified xsi:type="dcterms:W3CDTF">2013-10-24T06:35:28Z</dcterms:modified>
  <cp:category/>
  <cp:version/>
  <cp:contentType/>
  <cp:contentStatus/>
</cp:coreProperties>
</file>